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filterPrivacy="1"/>
  <xr:revisionPtr revIDLastSave="0" documentId="13_ncr:1_{BB88369F-8826-41B5-B22E-74E517A916D5}" xr6:coauthVersionLast="46" xr6:coauthVersionMax="46" xr10:uidLastSave="{00000000-0000-0000-0000-000000000000}"/>
  <bookViews>
    <workbookView xWindow="780" yWindow="60" windowWidth="18705" windowHeight="1560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10" i="1" l="1"/>
  <c r="T10" i="1"/>
  <c r="V10" i="1" s="1"/>
  <c r="W10" i="1" s="1"/>
  <c r="U9" i="1"/>
  <c r="T9" i="1"/>
  <c r="V9" i="1" s="1"/>
  <c r="W9" i="1" s="1"/>
  <c r="A9" i="1"/>
  <c r="A10" i="1" s="1"/>
  <c r="U8" i="1"/>
  <c r="T8" i="1"/>
  <c r="V8" i="1" s="1"/>
  <c r="W8" i="1" s="1"/>
  <c r="A8" i="1"/>
  <c r="U7" i="1"/>
  <c r="T7" i="1"/>
  <c r="V7" i="1" s="1"/>
  <c r="W7" i="1" s="1"/>
</calcChain>
</file>

<file path=xl/sharedStrings.xml><?xml version="1.0" encoding="utf-8"?>
<sst xmlns="http://schemas.openxmlformats.org/spreadsheetml/2006/main" count="95" uniqueCount="53">
  <si>
    <t>３　国立医薬品食品衛生研究所における検査</t>
  </si>
  <si>
    <t>NO</t>
    <phoneticPr fontId="5"/>
  </si>
  <si>
    <t>報告自治体</t>
    <rPh sb="0" eb="2">
      <t>ホウコク</t>
    </rPh>
    <rPh sb="2" eb="5">
      <t>ジチタイ</t>
    </rPh>
    <phoneticPr fontId="5"/>
  </si>
  <si>
    <t>実施主体</t>
    <rPh sb="0" eb="2">
      <t>ジッシ</t>
    </rPh>
    <phoneticPr fontId="5"/>
  </si>
  <si>
    <t>産地</t>
    <rPh sb="0" eb="2">
      <t>サンチ</t>
    </rPh>
    <phoneticPr fontId="5"/>
  </si>
  <si>
    <t>非流通品
／流通品</t>
    <rPh sb="0" eb="1">
      <t>ヒ</t>
    </rPh>
    <rPh sb="1" eb="3">
      <t>リュウツウ</t>
    </rPh>
    <rPh sb="3" eb="4">
      <t>ヒン</t>
    </rPh>
    <phoneticPr fontId="5"/>
  </si>
  <si>
    <t>食品
カテゴリ</t>
    <phoneticPr fontId="5"/>
  </si>
  <si>
    <t>品目</t>
    <rPh sb="0" eb="2">
      <t>ヒンモク</t>
    </rPh>
    <phoneticPr fontId="5"/>
  </si>
  <si>
    <t>検査</t>
    <phoneticPr fontId="5"/>
  </si>
  <si>
    <t>日時</t>
    <rPh sb="0" eb="2">
      <t>ニチジ</t>
    </rPh>
    <phoneticPr fontId="5"/>
  </si>
  <si>
    <t>結果（Bq/kg)</t>
    <rPh sb="0" eb="2">
      <t>ケッカ</t>
    </rPh>
    <phoneticPr fontId="5"/>
  </si>
  <si>
    <t>都道府県</t>
    <rPh sb="0" eb="4">
      <t>トドウフケン</t>
    </rPh>
    <phoneticPr fontId="5"/>
  </si>
  <si>
    <t>市町村</t>
    <rPh sb="0" eb="3">
      <t>シチョウソン</t>
    </rPh>
    <phoneticPr fontId="5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</si>
  <si>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5"/>
  </si>
  <si>
    <t>品目名</t>
    <rPh sb="2" eb="3">
      <t>メイ</t>
    </rPh>
    <phoneticPr fontId="5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</si>
  <si>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5"/>
  </si>
  <si>
    <t>検査機関</t>
    <phoneticPr fontId="5"/>
  </si>
  <si>
    <t>検査法</t>
    <rPh sb="0" eb="2">
      <t>ケンサ</t>
    </rPh>
    <rPh sb="2" eb="3">
      <t>ホウ</t>
    </rPh>
    <phoneticPr fontId="5"/>
  </si>
  <si>
    <t>採取日
（購入日)</t>
  </si>
  <si>
    <t>結果
判明日</t>
    <phoneticPr fontId="5"/>
  </si>
  <si>
    <t>入力用</t>
    <rPh sb="0" eb="3">
      <t>ニュウリョクヨウ</t>
    </rPh>
    <phoneticPr fontId="1"/>
  </si>
  <si>
    <t>Cs-134</t>
    <phoneticPr fontId="5"/>
  </si>
  <si>
    <t>Cs-137</t>
    <phoneticPr fontId="5"/>
  </si>
  <si>
    <t>Cs合計</t>
    <rPh sb="2" eb="4">
      <t>ゴウケイ</t>
    </rPh>
    <phoneticPr fontId="5"/>
  </si>
  <si>
    <t>基準超過</t>
    <rPh sb="0" eb="2">
      <t>キジュン</t>
    </rPh>
    <rPh sb="2" eb="4">
      <t>チョウカ</t>
    </rPh>
    <phoneticPr fontId="5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</si>
  <si>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5"/>
  </si>
  <si>
    <t>その他
（原木、菌床、
露地栽培、施設栽培等）</t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5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</si>
  <si>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</si>
  <si>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</si>
  <si>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</si>
  <si>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</si>
  <si>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―</t>
    <phoneticPr fontId="1"/>
  </si>
  <si>
    <t>国立医薬品食品衛生研究所</t>
    <rPh sb="0" eb="12">
      <t>コクリツイヤクヒンショクヒンエイセイケンキュウショ</t>
    </rPh>
    <phoneticPr fontId="1"/>
  </si>
  <si>
    <t>岩手県</t>
    <rPh sb="0" eb="3">
      <t>イワテケン</t>
    </rPh>
    <phoneticPr fontId="7"/>
  </si>
  <si>
    <t>流通品</t>
    <rPh sb="0" eb="2">
      <t>リュウツウ</t>
    </rPh>
    <rPh sb="2" eb="3">
      <t>ヒン</t>
    </rPh>
    <phoneticPr fontId="8"/>
  </si>
  <si>
    <t>畜産物</t>
    <rPh sb="0" eb="3">
      <t>チクサンブツ</t>
    </rPh>
    <phoneticPr fontId="5"/>
  </si>
  <si>
    <t>鶏卵</t>
    <rPh sb="0" eb="2">
      <t>ケイラン</t>
    </rPh>
    <phoneticPr fontId="1"/>
  </si>
  <si>
    <t>制限なし</t>
    <rPh sb="0" eb="2">
      <t>セイゲン</t>
    </rPh>
    <phoneticPr fontId="8"/>
  </si>
  <si>
    <t>CsI</t>
  </si>
  <si>
    <t>-</t>
    <phoneticPr fontId="1"/>
  </si>
  <si>
    <t>&lt;25</t>
    <phoneticPr fontId="1"/>
  </si>
  <si>
    <t>栃木県</t>
    <rPh sb="2" eb="3">
      <t>ケン</t>
    </rPh>
    <phoneticPr fontId="7"/>
  </si>
  <si>
    <t>市貝市</t>
    <rPh sb="0" eb="3">
      <t>イチカイシ</t>
    </rPh>
    <phoneticPr fontId="1"/>
  </si>
  <si>
    <t>農産物</t>
    <rPh sb="0" eb="3">
      <t>ノウサンブツ</t>
    </rPh>
    <phoneticPr fontId="5"/>
  </si>
  <si>
    <t>ニンジン</t>
  </si>
  <si>
    <t>栽培</t>
    <rPh sb="0" eb="2">
      <t>サイバイ</t>
    </rPh>
    <phoneticPr fontId="1"/>
  </si>
  <si>
    <t>福島県</t>
    <rPh sb="0" eb="2">
      <t>フクシマ</t>
    </rPh>
    <rPh sb="2" eb="3">
      <t>ケン</t>
    </rPh>
    <phoneticPr fontId="7"/>
  </si>
  <si>
    <t>田村市</t>
    <rPh sb="0" eb="3">
      <t>タムラシ</t>
    </rPh>
    <phoneticPr fontId="1"/>
  </si>
  <si>
    <t>船引町</t>
    <rPh sb="0" eb="3">
      <t>フナビキチョウ</t>
    </rPh>
    <phoneticPr fontId="1"/>
  </si>
  <si>
    <t>シイタケ</t>
  </si>
  <si>
    <t>菌床</t>
    <rPh sb="0" eb="2">
      <t>キンショウ</t>
    </rPh>
    <phoneticPr fontId="1"/>
  </si>
  <si>
    <t>新地町</t>
    <rPh sb="0" eb="3">
      <t>シンチマチ</t>
    </rPh>
    <phoneticPr fontId="1"/>
  </si>
  <si>
    <t>ユズ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</si>
</sst>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name val="游ゴシック"/>
      <family val="3"/>
      <charset val="128"/>
    </font>
    <font>
      <sz val="11"/>
      <name val="游ゴシック"/>
      <family val="3"/>
      <charset val="128"/>
    </font>
    <font>
      <b/>
      <sz val="14"/>
      <name val="游ゴシック"/>
      <family val="3"/>
      <charset val="128"/>
    </font>
    <font>
      <sz val="6"/>
      <name val="ＭＳ Ｐゴシック"/>
      <family val="3"/>
      <charset val="128"/>
    </font>
    <font>
      <sz val="10"/>
      <name val="游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176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vertical="center"/>
    </xf>
    <xf numFmtId="0" fontId="2" fillId="2" borderId="19" xfId="0" applyFont="1" applyFill="1" applyBorder="1" applyAlignment="1">
      <alignment vertical="center" wrapText="1"/>
    </xf>
    <xf numFmtId="0" fontId="3" fillId="2" borderId="14" xfId="0" applyFont="1" applyFill="1" applyBorder="1" applyAlignment="1">
      <alignment horizontal="center" vertical="center"/>
    </xf>
    <xf numFmtId="0" fontId="3" fillId="2" borderId="15" xfId="0" applyFont="1" applyFill="1" applyBorder="1" applyAlignment="1">
      <alignment horizontal="center" vertical="center" wrapText="1"/>
    </xf>
    <xf numFmtId="176" fontId="3" fillId="2" borderId="20" xfId="0" applyNumberFormat="1" applyFont="1" applyFill="1" applyBorder="1" applyAlignment="1">
      <alignment horizontal="center" vertical="center" wrapText="1"/>
    </xf>
    <xf numFmtId="176" fontId="3" fillId="2" borderId="15" xfId="0" applyNumberFormat="1" applyFont="1" applyFill="1" applyBorder="1" applyAlignment="1">
      <alignment horizontal="center" vertical="center" wrapText="1"/>
    </xf>
    <xf numFmtId="176" fontId="3" fillId="2" borderId="21" xfId="0" applyNumberFormat="1" applyFont="1" applyFill="1" applyBorder="1" applyAlignment="1">
      <alignment horizontal="center" vertical="center" wrapText="1"/>
    </xf>
    <xf numFmtId="176" fontId="3" fillId="2" borderId="22" xfId="0" applyNumberFormat="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176" fontId="3" fillId="2" borderId="17" xfId="0" applyNumberFormat="1" applyFont="1" applyFill="1" applyBorder="1" applyAlignment="1">
      <alignment horizontal="center" vertical="center" wrapText="1"/>
    </xf>
    <xf numFmtId="176" fontId="3" fillId="2" borderId="25" xfId="0" applyNumberFormat="1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 wrapText="1"/>
    </xf>
    <xf numFmtId="176" fontId="3" fillId="2" borderId="33" xfId="0" applyNumberFormat="1" applyFont="1" applyFill="1" applyBorder="1" applyAlignment="1">
      <alignment horizontal="center" vertical="center" wrapText="1"/>
    </xf>
    <xf numFmtId="176" fontId="3" fillId="2" borderId="29" xfId="0" applyNumberFormat="1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176" fontId="3" fillId="2" borderId="36" xfId="0" applyNumberFormat="1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37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left" vertical="center"/>
    </xf>
    <xf numFmtId="57" fontId="3" fillId="2" borderId="38" xfId="0" applyNumberFormat="1" applyFont="1" applyFill="1" applyBorder="1" applyAlignment="1">
      <alignment horizontal="center" vertical="center"/>
    </xf>
    <xf numFmtId="176" fontId="3" fillId="0" borderId="39" xfId="0" applyNumberFormat="1" applyFont="1" applyBorder="1" applyAlignment="1">
      <alignment horizontal="center" vertical="center"/>
    </xf>
    <xf numFmtId="176" fontId="3" fillId="2" borderId="42" xfId="0" applyNumberFormat="1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4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176" fontId="3" fillId="2" borderId="39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76" fontId="3" fillId="2" borderId="0" xfId="0" applyNumberFormat="1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/>
    </xf>
  </cellXfs>
  <cellStyles count="1">
    <cellStyle name="標準" xfId="0" builtinId="0"/>
  </cellStyles>
  <dxfs count="2"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2" width="10.625" style="81" customWidth="1"/>
    <col min="3" max="3" width="26" style="82" bestFit="1" customWidth="1"/>
    <col min="4" max="4" width="10.625" style="81" customWidth="1"/>
    <col min="5" max="5" width="13.875" style="81" customWidth="1"/>
    <col min="6" max="6" width="32.25" style="82" bestFit="1" customWidth="1"/>
    <col min="7" max="7" width="17.625" style="82" bestFit="1" customWidth="1"/>
    <col min="8" max="8" width="13.375" style="82" bestFit="1" customWidth="1"/>
    <col min="9" max="9" width="16.625" style="81" customWidth="1"/>
    <col min="10" max="10" width="39.625" style="82" bestFit="1" customWidth="1"/>
    <col min="11" max="11" width="23.625" style="81" customWidth="1"/>
    <col min="12" max="12" width="28" style="82" bestFit="1" customWidth="1"/>
    <col min="13" max="13" width="26" style="82" bestFit="1" customWidth="1"/>
    <col min="14" max="14" width="10.625" style="81" customWidth="1"/>
    <col min="15" max="16" width="10.625" style="83" customWidth="1"/>
    <col min="17" max="18" width="12.625" style="81" customWidth="1"/>
    <col min="19" max="19" width="12.625" style="83" customWidth="1"/>
    <col min="20" max="22" width="10.625" style="81" customWidth="1"/>
    <col min="23" max="23" width="10.625" style="4" customWidth="1"/>
    <col min="24" max="24" width="13.5" style="4" customWidth="1"/>
    <col min="25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24.7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19" t="s">
        <v>14</v>
      </c>
      <c r="J4" s="23"/>
      <c r="K4" s="24"/>
      <c r="L4" s="20" t="s">
        <v>15</v>
      </c>
      <c r="M4" s="25" t="s">
        <v>16</v>
      </c>
      <c r="N4" s="26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6"/>
      <c r="B5" s="16"/>
      <c r="C5" s="17"/>
      <c r="D5" s="34"/>
      <c r="E5" s="35"/>
      <c r="F5" s="17"/>
      <c r="G5" s="21"/>
      <c r="H5" s="22"/>
      <c r="I5" s="35"/>
      <c r="J5" s="36" t="s">
        <v>25</v>
      </c>
      <c r="K5" s="36" t="s">
        <v>26</v>
      </c>
      <c r="L5" s="17"/>
      <c r="M5" s="37"/>
      <c r="N5" s="38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8.75" customHeight="1" thickBot="1" x14ac:dyDescent="0.45">
      <c r="A6" s="47"/>
      <c r="B6" s="47"/>
      <c r="C6" s="48"/>
      <c r="D6" s="49"/>
      <c r="E6" s="50"/>
      <c r="F6" s="48"/>
      <c r="G6" s="51"/>
      <c r="H6" s="52"/>
      <c r="I6" s="50"/>
      <c r="J6" s="53"/>
      <c r="K6" s="54"/>
      <c r="L6" s="48"/>
      <c r="M6" s="55"/>
      <c r="N6" s="56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32</v>
      </c>
      <c r="D7" s="68" t="s">
        <v>33</v>
      </c>
      <c r="E7" s="66" t="s">
        <v>31</v>
      </c>
      <c r="F7" s="66" t="s">
        <v>31</v>
      </c>
      <c r="G7" s="69" t="s">
        <v>34</v>
      </c>
      <c r="H7" s="68" t="s">
        <v>35</v>
      </c>
      <c r="I7" s="70" t="s">
        <v>36</v>
      </c>
      <c r="J7" s="66" t="s">
        <v>31</v>
      </c>
      <c r="K7" s="66" t="s">
        <v>31</v>
      </c>
      <c r="L7" s="71" t="s">
        <v>37</v>
      </c>
      <c r="M7" s="66" t="s">
        <v>32</v>
      </c>
      <c r="N7" s="72" t="s">
        <v>38</v>
      </c>
      <c r="O7" s="73">
        <v>44943</v>
      </c>
      <c r="P7" s="74">
        <v>44946</v>
      </c>
      <c r="Q7" s="75" t="s">
        <v>39</v>
      </c>
      <c r="R7" s="66" t="s">
        <v>39</v>
      </c>
      <c r="S7" s="76" t="s">
        <v>40</v>
      </c>
      <c r="T7" s="77" t="str">
        <f t="shared" ref="T7:U10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-</v>
      </c>
      <c r="U7" s="77" t="str">
        <f t="shared" si="0"/>
        <v>-</v>
      </c>
      <c r="V7" s="78" t="str">
        <f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&lt;25</v>
      </c>
      <c r="W7" s="79" t="str">
        <f t="shared" ref="W7:W10" si="1">IF(ISERROR(V7*1),"",IF(AND(H7="飲料水",V7&gt;=11),"○",IF(AND(H7="牛乳・乳児用食品",V7&gt;=51),"○",IF(AND(H7&lt;&gt;"",V7&gt;=110),"○",""))))</f>
        <v/>
      </c>
    </row>
    <row r="8" spans="1:24" x14ac:dyDescent="0.4">
      <c r="A8" s="70">
        <f>A7+1</f>
        <v>2</v>
      </c>
      <c r="B8" s="66" t="s">
        <v>31</v>
      </c>
      <c r="C8" s="67" t="s">
        <v>32</v>
      </c>
      <c r="D8" s="75" t="s">
        <v>41</v>
      </c>
      <c r="E8" s="66" t="s">
        <v>42</v>
      </c>
      <c r="F8" s="66" t="s">
        <v>31</v>
      </c>
      <c r="G8" s="69" t="s">
        <v>34</v>
      </c>
      <c r="H8" s="68" t="s">
        <v>43</v>
      </c>
      <c r="I8" s="66" t="s">
        <v>44</v>
      </c>
      <c r="J8" s="66" t="s">
        <v>45</v>
      </c>
      <c r="K8" s="66" t="s">
        <v>31</v>
      </c>
      <c r="L8" s="71" t="s">
        <v>37</v>
      </c>
      <c r="M8" s="66" t="s">
        <v>32</v>
      </c>
      <c r="N8" s="72" t="s">
        <v>38</v>
      </c>
      <c r="O8" s="80">
        <v>44943</v>
      </c>
      <c r="P8" s="74">
        <v>44946</v>
      </c>
      <c r="Q8" s="75" t="s">
        <v>39</v>
      </c>
      <c r="R8" s="66" t="s">
        <v>39</v>
      </c>
      <c r="S8" s="76" t="s">
        <v>40</v>
      </c>
      <c r="T8" s="77" t="str">
        <f t="shared" si="0"/>
        <v>-</v>
      </c>
      <c r="U8" s="77" t="str">
        <f t="shared" si="0"/>
        <v>-</v>
      </c>
      <c r="V8" s="78" t="str">
        <f>IFERROR(IF(AND(T8="",U8=""),"",IF(AND(T8="-",U8="-"),IF(S8="","Cs合計を入力してください",S8),IF(NOT(ISERROR(T8*1+U8*1)),ROUND(T8+U8, 1-INT(LOG(ABS(T8+U8)))),IF(NOT(ISERROR(T8*1)),ROUND(T8, 1-INT(LOG(ABS(T8)))),IF(NOT(ISERROR(U8*1)),ROUND(U8, 1-INT(LOG(ABS(U8)))),IF(ISERROR(T8*1+U8*1),"&lt;"&amp;ROUND(IF(T8="-",0,SUBSTITUTE(T8,"&lt;",""))*1+IF(U8="-",0,SUBSTITUTE(U8,"&lt;",""))*1,1-INT(LOG(ABS(IF(T8="-",0,SUBSTITUTE(T8,"&lt;",""))*1+IF(U8="-",0,SUBSTITUTE(U8,"&lt;",""))*1)))))))))),"入力形式が間違っています")</f>
        <v>&lt;25</v>
      </c>
      <c r="W8" s="79" t="str">
        <f t="shared" si="1"/>
        <v/>
      </c>
    </row>
    <row r="9" spans="1:24" x14ac:dyDescent="0.4">
      <c r="A9" s="70">
        <f t="shared" ref="A9:A10" si="2">A8+1</f>
        <v>3</v>
      </c>
      <c r="B9" s="66" t="s">
        <v>31</v>
      </c>
      <c r="C9" s="67" t="s">
        <v>32</v>
      </c>
      <c r="D9" s="68" t="s">
        <v>46</v>
      </c>
      <c r="E9" s="66" t="s">
        <v>47</v>
      </c>
      <c r="F9" s="66" t="s">
        <v>48</v>
      </c>
      <c r="G9" s="69" t="s">
        <v>34</v>
      </c>
      <c r="H9" s="68" t="s">
        <v>43</v>
      </c>
      <c r="I9" s="70" t="s">
        <v>49</v>
      </c>
      <c r="J9" s="66" t="s">
        <v>45</v>
      </c>
      <c r="K9" s="66" t="s">
        <v>50</v>
      </c>
      <c r="L9" s="71" t="s">
        <v>37</v>
      </c>
      <c r="M9" s="66" t="s">
        <v>32</v>
      </c>
      <c r="N9" s="72" t="s">
        <v>38</v>
      </c>
      <c r="O9" s="80">
        <v>44942</v>
      </c>
      <c r="P9" s="74">
        <v>44946</v>
      </c>
      <c r="Q9" s="75" t="s">
        <v>39</v>
      </c>
      <c r="R9" s="66" t="s">
        <v>39</v>
      </c>
      <c r="S9" s="76" t="s">
        <v>40</v>
      </c>
      <c r="T9" s="77" t="str">
        <f t="shared" si="0"/>
        <v>-</v>
      </c>
      <c r="U9" s="77" t="str">
        <f t="shared" si="0"/>
        <v>-</v>
      </c>
      <c r="V9" s="78" t="str">
        <f>IFERROR(IF(AND(T9="",U9=""),"",IF(AND(T9="-",U9="-"),IF(S9="","Cs合計を入力してください",S9),IF(NOT(ISERROR(T9*1+U9*1)),ROUND(T9+U9, 1-INT(LOG(ABS(T9+U9)))),IF(NOT(ISERROR(T9*1)),ROUND(T9, 1-INT(LOG(ABS(T9)))),IF(NOT(ISERROR(U9*1)),ROUND(U9, 1-INT(LOG(ABS(U9)))),IF(ISERROR(T9*1+U9*1),"&lt;"&amp;ROUND(IF(T9="-",0,SUBSTITUTE(T9,"&lt;",""))*1+IF(U9="-",0,SUBSTITUTE(U9,"&lt;",""))*1,1-INT(LOG(ABS(IF(T9="-",0,SUBSTITUTE(T9,"&lt;",""))*1+IF(U9="-",0,SUBSTITUTE(U9,"&lt;",""))*1)))))))))),"入力形式が間違っています")</f>
        <v>&lt;25</v>
      </c>
      <c r="W9" s="79" t="str">
        <f t="shared" si="1"/>
        <v/>
      </c>
    </row>
    <row r="10" spans="1:24" x14ac:dyDescent="0.4">
      <c r="A10" s="70">
        <f t="shared" si="2"/>
        <v>4</v>
      </c>
      <c r="B10" s="66" t="s">
        <v>31</v>
      </c>
      <c r="C10" s="67" t="s">
        <v>32</v>
      </c>
      <c r="D10" s="68" t="s">
        <v>46</v>
      </c>
      <c r="E10" s="66" t="s">
        <v>51</v>
      </c>
      <c r="F10" s="66" t="s">
        <v>31</v>
      </c>
      <c r="G10" s="69" t="s">
        <v>34</v>
      </c>
      <c r="H10" s="68" t="s">
        <v>43</v>
      </c>
      <c r="I10" s="70" t="s">
        <v>52</v>
      </c>
      <c r="J10" s="66" t="s">
        <v>45</v>
      </c>
      <c r="K10" s="66" t="s">
        <v>31</v>
      </c>
      <c r="L10" s="71" t="s">
        <v>37</v>
      </c>
      <c r="M10" s="66" t="s">
        <v>32</v>
      </c>
      <c r="N10" s="72" t="s">
        <v>38</v>
      </c>
      <c r="O10" s="80">
        <v>44942</v>
      </c>
      <c r="P10" s="74">
        <v>44946</v>
      </c>
      <c r="Q10" s="75" t="s">
        <v>39</v>
      </c>
      <c r="R10" s="66" t="s">
        <v>39</v>
      </c>
      <c r="S10" s="76" t="s">
        <v>40</v>
      </c>
      <c r="T10" s="77" t="str">
        <f t="shared" si="0"/>
        <v>-</v>
      </c>
      <c r="U10" s="77" t="str">
        <f t="shared" si="0"/>
        <v>-</v>
      </c>
      <c r="V10" s="78" t="str">
        <f t="shared" ref="V10" si="3">IFERROR(IF(AND(T10="",U10=""),"",IF(AND(T10="-",U10="-"),IF(S10="","Cs合計を入力してください",S10),IF(NOT(ISERROR(T10*1+U10*1)),ROUND(T10+U10, 1-INT(LOG(ABS(T10+U10)))),IF(NOT(ISERROR(T10*1)),ROUND(T10, 1-INT(LOG(ABS(T10)))),IF(NOT(ISERROR(U10*1)),ROUND(U10, 1-INT(LOG(ABS(U10)))),IF(ISERROR(T10*1+U10*1),"&lt;"&amp;ROUND(IF(T10="-",0,SUBSTITUTE(T10,"&lt;",""))*1+IF(U10="-",0,SUBSTITUTE(U10,"&lt;",""))*1,1-INT(LOG(ABS(IF(T10="-",0,SUBSTITUTE(T10,"&lt;",""))*1+IF(U10="-",0,SUBSTITUTE(U10,"&lt;",""))*1)))))))))),"入力形式が間違っています")</f>
        <v>&lt;25</v>
      </c>
      <c r="W10" s="79" t="str">
        <f t="shared" si="1"/>
        <v/>
      </c>
    </row>
    <row r="11" spans="1:24" x14ac:dyDescent="0.4">
      <c r="Q11" s="84"/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1"/>
  <conditionalFormatting sqref="V7:V10">
    <cfRule type="expression" dxfId="1" priority="2">
      <formula>$W7="○"</formula>
    </cfRule>
  </conditionalFormatting>
  <conditionalFormatting sqref="V10">
    <cfRule type="expression" dxfId="0" priority="1">
      <formula>$W10="○"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2023-01-24T03:20:03Z</dcterms:modified>
</cp:coreProperties>
</file>