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8" windowWidth="14808" windowHeight="8016"/>
  </bookViews>
  <sheets>
    <sheet name="説明" sheetId="6" r:id="rId1"/>
    <sheet name="年齢調整平均" sheetId="4" r:id="rId2"/>
    <sheet name="年齢調整割合" sheetId="5" r:id="rId3"/>
  </sheets>
  <definedNames>
    <definedName name="_xlnm.Print_Area" localSheetId="2">年齢調整割合!#REF!</definedName>
    <definedName name="_xlnm.Print_Area" localSheetId="1">年齢調整平均!#REF!</definedName>
  </definedNames>
  <calcPr calcId="152511"/>
</workbook>
</file>

<file path=xl/calcChain.xml><?xml version="1.0" encoding="utf-8"?>
<calcChain xmlns="http://schemas.openxmlformats.org/spreadsheetml/2006/main">
  <c r="F10" i="5" l="1"/>
  <c r="F20" i="5"/>
  <c r="D20" i="5"/>
  <c r="G20" i="5" s="1"/>
  <c r="D10" i="5"/>
  <c r="G10" i="5" s="1"/>
  <c r="E12" i="5"/>
  <c r="F22" i="4"/>
  <c r="F12" i="4"/>
  <c r="F21" i="5"/>
  <c r="D21" i="5"/>
  <c r="G21" i="5" s="1"/>
  <c r="F19" i="5"/>
  <c r="D19" i="5"/>
  <c r="G19" i="5" s="1"/>
  <c r="F18" i="5"/>
  <c r="D18" i="5"/>
  <c r="G18" i="5" s="1"/>
  <c r="F17" i="5"/>
  <c r="D17" i="5"/>
  <c r="G17" i="5" s="1"/>
  <c r="F16" i="5"/>
  <c r="D16" i="5"/>
  <c r="G16" i="5" s="1"/>
  <c r="F15" i="5"/>
  <c r="D15" i="5"/>
  <c r="G15" i="5" s="1"/>
  <c r="F11" i="5"/>
  <c r="D11" i="5"/>
  <c r="G11" i="5" s="1"/>
  <c r="F9" i="5"/>
  <c r="D9" i="5"/>
  <c r="G9" i="5" s="1"/>
  <c r="F8" i="5"/>
  <c r="D8" i="5"/>
  <c r="G8" i="5" s="1"/>
  <c r="F7" i="5"/>
  <c r="D7" i="5"/>
  <c r="G7" i="5" s="1"/>
  <c r="F6" i="5"/>
  <c r="D6" i="5"/>
  <c r="G6" i="5" s="1"/>
  <c r="F5" i="5"/>
  <c r="D5" i="5"/>
  <c r="G5" i="5" s="1"/>
  <c r="G21" i="4"/>
  <c r="E21" i="4"/>
  <c r="H21" i="4" s="1"/>
  <c r="G20" i="4"/>
  <c r="E20" i="4"/>
  <c r="H20" i="4" s="1"/>
  <c r="G19" i="4"/>
  <c r="E19" i="4"/>
  <c r="H19" i="4" s="1"/>
  <c r="G18" i="4"/>
  <c r="E18" i="4"/>
  <c r="H18" i="4" s="1"/>
  <c r="G17" i="4"/>
  <c r="E17" i="4"/>
  <c r="H17" i="4" s="1"/>
  <c r="G16" i="4"/>
  <c r="E16" i="4"/>
  <c r="H16" i="4" s="1"/>
  <c r="G15" i="4"/>
  <c r="E15" i="4"/>
  <c r="H15" i="4" s="1"/>
  <c r="G11" i="4"/>
  <c r="E11" i="4"/>
  <c r="H11" i="4" s="1"/>
  <c r="G10" i="4"/>
  <c r="E10" i="4"/>
  <c r="H10" i="4" s="1"/>
  <c r="G9" i="4"/>
  <c r="E9" i="4"/>
  <c r="H9" i="4" s="1"/>
  <c r="G8" i="4"/>
  <c r="E8" i="4"/>
  <c r="H8" i="4" s="1"/>
  <c r="G7" i="4"/>
  <c r="E7" i="4"/>
  <c r="H7" i="4" s="1"/>
  <c r="G6" i="4"/>
  <c r="E6" i="4"/>
  <c r="H6" i="4" s="1"/>
  <c r="H5" i="4"/>
  <c r="G5" i="4"/>
  <c r="E5" i="4"/>
  <c r="G22" i="4" l="1"/>
  <c r="C22" i="4" s="1"/>
  <c r="G12" i="4"/>
  <c r="C12" i="4" s="1"/>
  <c r="F22" i="5"/>
  <c r="C22" i="5" s="1"/>
  <c r="F12" i="5"/>
  <c r="C12" i="5" s="1"/>
  <c r="G12" i="5"/>
  <c r="D12" i="5" s="1"/>
  <c r="G22" i="5"/>
  <c r="D22" i="5" s="1"/>
  <c r="H12" i="4"/>
  <c r="E12" i="4" s="1"/>
  <c r="H22" i="4"/>
  <c r="E22" i="4" s="1"/>
</calcChain>
</file>

<file path=xl/sharedStrings.xml><?xml version="1.0" encoding="utf-8"?>
<sst xmlns="http://schemas.openxmlformats.org/spreadsheetml/2006/main" count="71" uniqueCount="47">
  <si>
    <t>年齢調整平均計算シート</t>
    <rPh sb="0" eb="2">
      <t>ネンレイ</t>
    </rPh>
    <rPh sb="2" eb="4">
      <t>チョウセイ</t>
    </rPh>
    <rPh sb="4" eb="6">
      <t>ヘイキン</t>
    </rPh>
    <rPh sb="6" eb="8">
      <t>ケイサン</t>
    </rPh>
    <phoneticPr fontId="4"/>
  </si>
  <si>
    <t>年齢階級</t>
    <rPh sb="0" eb="2">
      <t>ネンレイ</t>
    </rPh>
    <rPh sb="2" eb="4">
      <t>カイキュウ</t>
    </rPh>
    <phoneticPr fontId="4"/>
  </si>
  <si>
    <t>人数</t>
    <rPh sb="0" eb="2">
      <t>ニンズウ</t>
    </rPh>
    <phoneticPr fontId="4"/>
  </si>
  <si>
    <t>平均</t>
    <rPh sb="0" eb="2">
      <t>ヘイキン</t>
    </rPh>
    <phoneticPr fontId="4"/>
  </si>
  <si>
    <t>標準偏差</t>
    <rPh sb="0" eb="4">
      <t>ヒョウジュンヘンサ</t>
    </rPh>
    <phoneticPr fontId="4"/>
  </si>
  <si>
    <t>標準
誤差</t>
    <rPh sb="0" eb="2">
      <t>ヒョウジュン</t>
    </rPh>
    <rPh sb="3" eb="5">
      <t>ゴサ</t>
    </rPh>
    <phoneticPr fontId="4"/>
  </si>
  <si>
    <r>
      <t>基準人口</t>
    </r>
    <r>
      <rPr>
        <vertAlign val="superscript"/>
        <sz val="11"/>
        <rFont val="ＭＳ Ｐゴシック"/>
        <family val="3"/>
        <charset val="128"/>
      </rPr>
      <t>※</t>
    </r>
    <rPh sb="0" eb="2">
      <t>キジュン</t>
    </rPh>
    <rPh sb="2" eb="4">
      <t>ジンコウ</t>
    </rPh>
    <phoneticPr fontId="4"/>
  </si>
  <si>
    <t>平均の重み付け和</t>
    <rPh sb="0" eb="2">
      <t>ヘイキン</t>
    </rPh>
    <rPh sb="3" eb="4">
      <t>オモ</t>
    </rPh>
    <rPh sb="5" eb="6">
      <t>ヅ</t>
    </rPh>
    <rPh sb="7" eb="8">
      <t>ワ</t>
    </rPh>
    <phoneticPr fontId="4"/>
  </si>
  <si>
    <r>
      <t>重み付け和の標準誤差</t>
    </r>
    <r>
      <rPr>
        <vertAlign val="superscript"/>
        <sz val="11"/>
        <rFont val="ＭＳ Ｐゴシック"/>
        <family val="3"/>
        <charset val="128"/>
      </rPr>
      <t>２</t>
    </r>
    <rPh sb="0" eb="1">
      <t>オモ</t>
    </rPh>
    <rPh sb="2" eb="3">
      <t>ヅ</t>
    </rPh>
    <rPh sb="4" eb="5">
      <t>ワ</t>
    </rPh>
    <rPh sb="6" eb="10">
      <t>ヒョウジュンゴサ</t>
    </rPh>
    <phoneticPr fontId="4"/>
  </si>
  <si>
    <t>男性</t>
    <rPh sb="0" eb="2">
      <t>ダンセイ</t>
    </rPh>
    <phoneticPr fontId="4"/>
  </si>
  <si>
    <t>40～44</t>
    <phoneticPr fontId="4"/>
  </si>
  <si>
    <t>45～49</t>
    <phoneticPr fontId="4"/>
  </si>
  <si>
    <t>50～54</t>
    <phoneticPr fontId="4"/>
  </si>
  <si>
    <t>55～59</t>
    <phoneticPr fontId="4"/>
  </si>
  <si>
    <t>60～64</t>
    <phoneticPr fontId="4"/>
  </si>
  <si>
    <t>65～69</t>
    <phoneticPr fontId="4"/>
  </si>
  <si>
    <t>70～74</t>
    <phoneticPr fontId="4"/>
  </si>
  <si>
    <t>年齢調整平均</t>
    <rPh sb="0" eb="2">
      <t>ネンレイ</t>
    </rPh>
    <rPh sb="2" eb="4">
      <t>チョウセイ</t>
    </rPh>
    <rPh sb="4" eb="6">
      <t>ヘイキン</t>
    </rPh>
    <phoneticPr fontId="4"/>
  </si>
  <si>
    <t>-</t>
    <phoneticPr fontId="4"/>
  </si>
  <si>
    <t>女性</t>
    <rPh sb="0" eb="1">
      <t>オンナ</t>
    </rPh>
    <rPh sb="1" eb="2">
      <t>セイ</t>
    </rPh>
    <phoneticPr fontId="4"/>
  </si>
  <si>
    <t>40～44</t>
    <phoneticPr fontId="4"/>
  </si>
  <si>
    <t>45～49</t>
    <phoneticPr fontId="4"/>
  </si>
  <si>
    <t>水色のセルに必要な数値を入力すると、黄色のセルに結果が表示される。</t>
    <rPh sb="0" eb="2">
      <t>ミズイロ</t>
    </rPh>
    <rPh sb="6" eb="8">
      <t>ヒツヨウ</t>
    </rPh>
    <rPh sb="9" eb="11">
      <t>スウチ</t>
    </rPh>
    <rPh sb="12" eb="14">
      <t>ニュウリョク</t>
    </rPh>
    <rPh sb="18" eb="20">
      <t>キイロ</t>
    </rPh>
    <rPh sb="24" eb="26">
      <t>ケッカ</t>
    </rPh>
    <rPh sb="27" eb="29">
      <t>ヒョウジ</t>
    </rPh>
    <phoneticPr fontId="4"/>
  </si>
  <si>
    <t>※「全国健康保険協会特定健診・特定保健指導データ分析報告書（2011～2012年度）」で用いた基準人口。</t>
    <rPh sb="44" eb="45">
      <t>モチ</t>
    </rPh>
    <rPh sb="47" eb="49">
      <t>キジュン</t>
    </rPh>
    <rPh sb="49" eb="51">
      <t>ジンコウ</t>
    </rPh>
    <phoneticPr fontId="4"/>
  </si>
  <si>
    <r>
      <t>全人数</t>
    </r>
    <r>
      <rPr>
        <vertAlign val="superscript"/>
        <sz val="11"/>
        <rFont val="ＭＳ Ｐゴシック"/>
        <family val="3"/>
        <charset val="128"/>
      </rPr>
      <t>※1</t>
    </r>
    <rPh sb="0" eb="1">
      <t>ゼン</t>
    </rPh>
    <rPh sb="1" eb="3">
      <t>ニンズウ</t>
    </rPh>
    <phoneticPr fontId="4"/>
  </si>
  <si>
    <t>割合(%)</t>
    <rPh sb="0" eb="2">
      <t>ワリアイ</t>
    </rPh>
    <phoneticPr fontId="4"/>
  </si>
  <si>
    <t>標準
誤差(%)</t>
    <rPh sb="0" eb="2">
      <t>ヒョウジュン</t>
    </rPh>
    <rPh sb="3" eb="5">
      <t>ゴサ</t>
    </rPh>
    <phoneticPr fontId="4"/>
  </si>
  <si>
    <r>
      <t>基準人口</t>
    </r>
    <r>
      <rPr>
        <vertAlign val="superscript"/>
        <sz val="11"/>
        <rFont val="ＭＳ Ｐゴシック"/>
        <family val="3"/>
        <charset val="128"/>
      </rPr>
      <t>※2</t>
    </r>
    <rPh sb="0" eb="2">
      <t>キジュン</t>
    </rPh>
    <rPh sb="2" eb="4">
      <t>ジンコウ</t>
    </rPh>
    <phoneticPr fontId="4"/>
  </si>
  <si>
    <t>40～44</t>
  </si>
  <si>
    <t>45～49</t>
  </si>
  <si>
    <t>50～54</t>
  </si>
  <si>
    <t>55～59</t>
  </si>
  <si>
    <t>60～64</t>
  </si>
  <si>
    <t>年齢調整割合</t>
    <rPh sb="0" eb="2">
      <t>ネンレイ</t>
    </rPh>
    <rPh sb="2" eb="4">
      <t>チョウセイ</t>
    </rPh>
    <rPh sb="4" eb="6">
      <t>ワリアイ</t>
    </rPh>
    <phoneticPr fontId="4"/>
  </si>
  <si>
    <t>-</t>
    <phoneticPr fontId="4"/>
  </si>
  <si>
    <t>-</t>
    <phoneticPr fontId="4"/>
  </si>
  <si>
    <t>65～69</t>
  </si>
  <si>
    <t>70～74</t>
  </si>
  <si>
    <t>※2　「全国健康保険協会特定健診・特定保健指導データ分析報告書（2011～2012年度）」で用いた基準人口。</t>
    <rPh sb="46" eb="47">
      <t>モチ</t>
    </rPh>
    <rPh sb="49" eb="51">
      <t>キジュン</t>
    </rPh>
    <rPh sb="51" eb="53">
      <t>ジンコウ</t>
    </rPh>
    <phoneticPr fontId="4"/>
  </si>
  <si>
    <t>※1　該当者＋非該当者の合計人数。</t>
    <rPh sb="3" eb="6">
      <t>ガイトウシャ</t>
    </rPh>
    <rPh sb="7" eb="8">
      <t>ヒ</t>
    </rPh>
    <rPh sb="8" eb="11">
      <t>ガイトウシャ</t>
    </rPh>
    <rPh sb="12" eb="14">
      <t>ゴウケイ</t>
    </rPh>
    <rPh sb="14" eb="16">
      <t>ニンズウ</t>
    </rPh>
    <phoneticPr fontId="4"/>
  </si>
  <si>
    <t>年齢調整割合計算シート</t>
    <rPh sb="0" eb="2">
      <t>ネンレイ</t>
    </rPh>
    <rPh sb="2" eb="4">
      <t>チョウセイ</t>
    </rPh>
    <rPh sb="4" eb="6">
      <t>ワリアイ</t>
    </rPh>
    <rPh sb="6" eb="8">
      <t>ケイサン</t>
    </rPh>
    <phoneticPr fontId="4"/>
  </si>
  <si>
    <t>指標名：</t>
    <rPh sb="0" eb="2">
      <t>シヒョウ</t>
    </rPh>
    <rPh sb="2" eb="3">
      <t>メイ</t>
    </rPh>
    <phoneticPr fontId="4"/>
  </si>
  <si>
    <t>○○の年齢調整割合</t>
    <rPh sb="3" eb="5">
      <t>ネンレイ</t>
    </rPh>
    <rPh sb="5" eb="7">
      <t>チョウセイ</t>
    </rPh>
    <phoneticPr fontId="3"/>
  </si>
  <si>
    <t>○○の年齢調整平均</t>
    <rPh sb="3" eb="5">
      <t>ネンレイ</t>
    </rPh>
    <rPh sb="5" eb="7">
      <t>チョウセイ</t>
    </rPh>
    <rPh sb="7" eb="9">
      <t>ヘイキン</t>
    </rPh>
    <phoneticPr fontId="3"/>
  </si>
  <si>
    <t>本ツールは、平成26年度厚生労働科学研究費補助金（循環器疾患・糖尿病等生活習慣病対策総合研究事業）健診・医療・介護等データベースの活用による地区診断と保健事業の立案を含む生活習慣病対策事業を担う地域保健人材の育成に関する研究（H25－循環器等（生習）- 一般-014）（研究代表：横山徹爾）の一環として作成しました。</t>
    <rPh sb="0" eb="1">
      <t>ホン</t>
    </rPh>
    <rPh sb="146" eb="148">
      <t>イッカン</t>
    </rPh>
    <rPh sb="151" eb="153">
      <t>サクセイ</t>
    </rPh>
    <phoneticPr fontId="4"/>
  </si>
  <si>
    <t>「全国健康保険協会特定健診・特定保健指導データ分析報告書（2011～2012年度）」との比較のための年齢調整平均／割合計算シートver.1.0 (2015.10.6.)</t>
    <phoneticPr fontId="3"/>
  </si>
  <si>
    <t>標記報告書で用いられているのと同じ計算方法で、健診データの年齢調整平均／割合を計算するツールです。標記報告書に掲載されている健診データの年齢調整平均／割合と、他保険者のデータとを比較したい場合にご活用ください。</t>
    <rPh sb="94" eb="96">
      <t>バアイ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</si>
</sst>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color theme="1"/>
      <name val="ＭＳ Ｐゴシック"/>
      <family val="2"/>
      <scheme val="minor"/>
    </font>
    <font>
      <sz val="11"/>
      <name val="ＭＳ Ｐゴシック"/>
      <family val="3"/>
      <charset val="128"/>
    </font>
    <font>
      <sz val="14"/>
      <name val="ＭＳ Ｐゴシック"/>
      <family val="3"/>
      <charset val="128"/>
    </font>
    <font>
      <sz val="6"/>
      <name val="ＭＳ Ｐゴシック"/>
      <family val="3"/>
      <charset val="128"/>
      <scheme val="minor"/>
    </font>
    <font>
      <sz val="6"/>
      <name val="ＭＳ Ｐゴシック"/>
      <family val="3"/>
      <charset val="128"/>
    </font>
    <font>
      <vertAlign val="superscript"/>
      <sz val="11"/>
      <name val="ＭＳ Ｐゴシック"/>
      <family val="3"/>
      <charset val="128"/>
    </font>
    <font>
      <b/>
      <sz val="11"/>
      <name val="ＭＳ Ｐゴシック"/>
      <family val="3"/>
      <charset val="128"/>
    </font>
    <font>
      <sz val="11"/>
      <color indexed="10"/>
      <name val="ＭＳ Ｐゴシック"/>
      <family val="3"/>
      <charset val="128"/>
    </font>
    <font>
      <sz val="11"/>
      <color theme="1"/>
      <name val="ＭＳ Ｐゴシック"/>
      <family val="3"/>
      <charset val="128"/>
      <scheme val="minor"/>
    </font>
    <font>
      <b/>
      <sz val="14"/>
      <name val="ＭＳ Ｐゴシック"/>
      <family val="3"/>
      <charset val="128"/>
    </font>
    <font>
      <sz val="10"/>
      <color rgb="FF0000FF"/>
      <name val="ＭＳ Ｐゴシック"/>
      <family val="3"/>
      <charset val="128"/>
      <scheme val="minor"/>
    </font>
    <font>
      <b/>
      <sz val="11"/>
      <color rgb="FF0000FF"/>
      <name val="ＭＳ Ｐゴシック"/>
      <family val="3"/>
      <charset val="128"/>
      <scheme val="minor"/>
    </font>
  </fonts>
  <fills count="4">
    <fill>
      <patternFill patternType="none"/>
    </fill>
    <fill>
      <patternFill patternType="gray125"/>
    </fill>
    <fill>
      <patternFill patternType="solid">
        <fgColor indexed="41"/>
        <bgColor indexed="64"/>
      </patternFill>
    </fill>
    <fill>
      <patternFill patternType="solid">
        <fgColor indexed="13"/>
        <bgColor indexed="64"/>
      </patternFill>
    </fill>
  </fills>
  <borders count="4">
    <border>
      <left/>
      <right/>
      <top/>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s>
  <cellStyleXfs count="5">
    <xf numFmtId="0" fontId="0" fillId="0" borderId="0"/>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xf numFmtId="0" fontId="8" fillId="0" borderId="0">
      <alignment vertical="center"/>
    </xf>
  </cellStyleXfs>
  <cellXfs count="34">
    <xf numFmtId="0" fontId="0" fillId="0" borderId="0" xfId="0"/>
    <xf numFmtId="0" fontId="2" fillId="0" borderId="0" xfId="1" applyFont="1">
      <alignment vertical="center"/>
    </xf>
    <xf numFmtId="0" fontId="1" fillId="0" borderId="0" xfId="1">
      <alignment vertical="center"/>
    </xf>
    <xf numFmtId="0" fontId="1" fillId="0" borderId="1" xfId="1" applyBorder="1" applyAlignment="1">
      <alignment vertical="center" wrapText="1"/>
    </xf>
    <xf numFmtId="0" fontId="1" fillId="0" borderId="1" xfId="1" applyBorder="1" applyAlignment="1">
      <alignment horizontal="right" vertical="center"/>
    </xf>
    <xf numFmtId="0" fontId="1" fillId="0" borderId="1" xfId="1" applyBorder="1" applyAlignment="1">
      <alignment horizontal="right" vertical="center" wrapText="1"/>
    </xf>
    <xf numFmtId="0" fontId="6" fillId="0" borderId="0" xfId="1" applyFont="1" applyBorder="1">
      <alignment vertical="center"/>
    </xf>
    <xf numFmtId="0" fontId="7" fillId="0" borderId="0" xfId="1" applyFont="1" applyBorder="1">
      <alignment vertical="center"/>
    </xf>
    <xf numFmtId="0" fontId="1" fillId="0" borderId="0" xfId="1" applyBorder="1">
      <alignment vertical="center"/>
    </xf>
    <xf numFmtId="0" fontId="1" fillId="2" borderId="0" xfId="2" applyNumberFormat="1" applyFont="1" applyFill="1" applyBorder="1">
      <alignment vertical="center"/>
    </xf>
    <xf numFmtId="2" fontId="1" fillId="2" borderId="0" xfId="2" applyNumberFormat="1" applyFont="1" applyFill="1" applyBorder="1">
      <alignment vertical="center"/>
    </xf>
    <xf numFmtId="2" fontId="7" fillId="0" borderId="0" xfId="2" applyNumberFormat="1" applyFont="1" applyFill="1" applyBorder="1">
      <alignment vertical="center"/>
    </xf>
    <xf numFmtId="0" fontId="7" fillId="0" borderId="0" xfId="1" applyFont="1" applyFill="1" applyBorder="1">
      <alignment vertical="center"/>
    </xf>
    <xf numFmtId="3" fontId="1" fillId="0" borderId="0" xfId="1" applyNumberFormat="1">
      <alignment vertical="center"/>
    </xf>
    <xf numFmtId="0" fontId="1" fillId="3" borderId="0" xfId="1" applyFill="1" applyBorder="1">
      <alignment vertical="center"/>
    </xf>
    <xf numFmtId="0" fontId="7" fillId="3" borderId="0" xfId="2" applyNumberFormat="1" applyFont="1" applyFill="1" applyBorder="1" applyAlignment="1">
      <alignment horizontal="right" vertical="center"/>
    </xf>
    <xf numFmtId="2" fontId="7" fillId="3" borderId="0" xfId="2" applyNumberFormat="1" applyFont="1" applyFill="1" applyBorder="1">
      <alignment vertical="center"/>
    </xf>
    <xf numFmtId="2" fontId="7" fillId="3" borderId="0" xfId="2" applyNumberFormat="1" applyFont="1" applyFill="1" applyBorder="1" applyAlignment="1">
      <alignment horizontal="right" vertical="center"/>
    </xf>
    <xf numFmtId="0" fontId="1" fillId="0" borderId="0" xfId="1" applyNumberFormat="1" applyFont="1" applyBorder="1">
      <alignment vertical="center"/>
    </xf>
    <xf numFmtId="2" fontId="1" fillId="0" borderId="0" xfId="1" applyNumberFormat="1" applyFont="1" applyBorder="1">
      <alignment vertical="center"/>
    </xf>
    <xf numFmtId="0" fontId="1" fillId="3" borderId="2" xfId="1" applyFill="1" applyBorder="1">
      <alignment vertical="center"/>
    </xf>
    <xf numFmtId="0" fontId="7" fillId="3" borderId="2" xfId="2" applyNumberFormat="1" applyFont="1" applyFill="1" applyBorder="1" applyAlignment="1">
      <alignment horizontal="right" vertical="center"/>
    </xf>
    <xf numFmtId="2" fontId="7" fillId="3" borderId="2" xfId="2" applyNumberFormat="1" applyFont="1" applyFill="1" applyBorder="1">
      <alignment vertical="center"/>
    </xf>
    <xf numFmtId="2" fontId="7" fillId="3" borderId="2" xfId="2" applyNumberFormat="1" applyFont="1" applyFill="1" applyBorder="1" applyAlignment="1">
      <alignment horizontal="right" vertical="center"/>
    </xf>
    <xf numFmtId="0" fontId="7" fillId="0" borderId="2" xfId="1" applyFont="1" applyBorder="1">
      <alignment vertical="center"/>
    </xf>
    <xf numFmtId="0" fontId="7" fillId="0" borderId="2" xfId="1" applyFont="1" applyFill="1" applyBorder="1">
      <alignment vertical="center"/>
    </xf>
    <xf numFmtId="0" fontId="9" fillId="0" borderId="0" xfId="1" applyFont="1">
      <alignment vertical="center"/>
    </xf>
    <xf numFmtId="0" fontId="0" fillId="0" borderId="0" xfId="0" applyAlignment="1">
      <alignment vertical="top" wrapText="1"/>
    </xf>
    <xf numFmtId="0" fontId="10" fillId="0" borderId="0" xfId="0" applyFont="1" applyAlignment="1">
      <alignment vertical="center" wrapText="1"/>
    </xf>
    <xf numFmtId="0" fontId="11" fillId="0" borderId="0" xfId="0" applyFont="1" applyAlignment="1">
      <alignment vertical="top" wrapText="1"/>
    </xf>
    <xf numFmtId="0" fontId="1" fillId="0" borderId="3" xfId="1" applyBorder="1" applyAlignment="1">
      <alignment vertical="center" wrapText="1"/>
    </xf>
    <xf numFmtId="0" fontId="0" fillId="0" borderId="3" xfId="0" applyBorder="1" applyAlignment="1">
      <alignment vertical="center" wrapText="1"/>
    </xf>
    <xf numFmtId="0" fontId="1" fillId="0" borderId="0" xfId="1" applyAlignment="1">
      <alignment vertical="center" wrapText="1"/>
    </xf>
    <xf numFmtId="0" fontId="0" fillId="0" borderId="0" xfId="0" applyAlignment="1">
      <alignment vertical="center" wrapText="1"/>
    </xf>
  </cellXfs>
  <cellStyles count="5">
    <cellStyle name="パーセント 2" xfId="2"/>
    <cellStyle name="桁区切り 2" xfId="3"/>
    <cellStyle name="標準" xfId="0" builtinId="0"/>
    <cellStyle name="標準 2" xfId="1"/>
    <cellStyle name="標準 3" xfId="4"/>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tabSelected="1" workbookViewId="0">
      <selection activeCell="A2" sqref="A2"/>
    </sheetView>
  </sheetViews>
  <sheetFormatPr defaultRowHeight="13.2"/>
  <cols>
    <col min="1" max="1" width="82.109375" customWidth="1"/>
  </cols>
  <sheetData>
    <row r="1" spans="1:1" ht="28.8" customHeight="1">
      <c r="A1" s="29" t="s">
        <v>45</v>
      </c>
    </row>
    <row r="2" spans="1:1" ht="46.8" customHeight="1">
      <c r="A2" s="27" t="s">
        <v>46</v>
      </c>
    </row>
    <row r="3" spans="1:1" ht="48">
      <c r="A3" s="28" t="s">
        <v>44</v>
      </c>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showGridLines="0" workbookViewId="0"/>
  </sheetViews>
  <sheetFormatPr defaultRowHeight="13.2"/>
  <cols>
    <col min="1" max="1" width="12.33203125" style="2" customWidth="1"/>
    <col min="2" max="7" width="9" style="2"/>
    <col min="8" max="8" width="10.44140625" style="2" bestFit="1" customWidth="1"/>
    <col min="9" max="256" width="9" style="2"/>
    <col min="257" max="257" width="12.33203125" style="2" customWidth="1"/>
    <col min="258" max="263" width="9" style="2"/>
    <col min="264" max="264" width="10.44140625" style="2" bestFit="1" customWidth="1"/>
    <col min="265" max="512" width="9" style="2"/>
    <col min="513" max="513" width="12.33203125" style="2" customWidth="1"/>
    <col min="514" max="519" width="9" style="2"/>
    <col min="520" max="520" width="10.44140625" style="2" bestFit="1" customWidth="1"/>
    <col min="521" max="768" width="9" style="2"/>
    <col min="769" max="769" width="12.33203125" style="2" customWidth="1"/>
    <col min="770" max="775" width="9" style="2"/>
    <col min="776" max="776" width="10.44140625" style="2" bestFit="1" customWidth="1"/>
    <col min="777" max="1024" width="9" style="2"/>
    <col min="1025" max="1025" width="12.33203125" style="2" customWidth="1"/>
    <col min="1026" max="1031" width="9" style="2"/>
    <col min="1032" max="1032" width="10.44140625" style="2" bestFit="1" customWidth="1"/>
    <col min="1033" max="1280" width="9" style="2"/>
    <col min="1281" max="1281" width="12.33203125" style="2" customWidth="1"/>
    <col min="1282" max="1287" width="9" style="2"/>
    <col min="1288" max="1288" width="10.44140625" style="2" bestFit="1" customWidth="1"/>
    <col min="1289" max="1536" width="9" style="2"/>
    <col min="1537" max="1537" width="12.33203125" style="2" customWidth="1"/>
    <col min="1538" max="1543" width="9" style="2"/>
    <col min="1544" max="1544" width="10.44140625" style="2" bestFit="1" customWidth="1"/>
    <col min="1545" max="1792" width="9" style="2"/>
    <col min="1793" max="1793" width="12.33203125" style="2" customWidth="1"/>
    <col min="1794" max="1799" width="9" style="2"/>
    <col min="1800" max="1800" width="10.44140625" style="2" bestFit="1" customWidth="1"/>
    <col min="1801" max="2048" width="9" style="2"/>
    <col min="2049" max="2049" width="12.33203125" style="2" customWidth="1"/>
    <col min="2050" max="2055" width="9" style="2"/>
    <col min="2056" max="2056" width="10.44140625" style="2" bestFit="1" customWidth="1"/>
    <col min="2057" max="2304" width="9" style="2"/>
    <col min="2305" max="2305" width="12.33203125" style="2" customWidth="1"/>
    <col min="2306" max="2311" width="9" style="2"/>
    <col min="2312" max="2312" width="10.44140625" style="2" bestFit="1" customWidth="1"/>
    <col min="2313" max="2560" width="9" style="2"/>
    <col min="2561" max="2561" width="12.33203125" style="2" customWidth="1"/>
    <col min="2562" max="2567" width="9" style="2"/>
    <col min="2568" max="2568" width="10.44140625" style="2" bestFit="1" customWidth="1"/>
    <col min="2569" max="2816" width="9" style="2"/>
    <col min="2817" max="2817" width="12.33203125" style="2" customWidth="1"/>
    <col min="2818" max="2823" width="9" style="2"/>
    <col min="2824" max="2824" width="10.44140625" style="2" bestFit="1" customWidth="1"/>
    <col min="2825" max="3072" width="9" style="2"/>
    <col min="3073" max="3073" width="12.33203125" style="2" customWidth="1"/>
    <col min="3074" max="3079" width="9" style="2"/>
    <col min="3080" max="3080" width="10.44140625" style="2" bestFit="1" customWidth="1"/>
    <col min="3081" max="3328" width="9" style="2"/>
    <col min="3329" max="3329" width="12.33203125" style="2" customWidth="1"/>
    <col min="3330" max="3335" width="9" style="2"/>
    <col min="3336" max="3336" width="10.44140625" style="2" bestFit="1" customWidth="1"/>
    <col min="3337" max="3584" width="9" style="2"/>
    <col min="3585" max="3585" width="12.33203125" style="2" customWidth="1"/>
    <col min="3586" max="3591" width="9" style="2"/>
    <col min="3592" max="3592" width="10.44140625" style="2" bestFit="1" customWidth="1"/>
    <col min="3593" max="3840" width="9" style="2"/>
    <col min="3841" max="3841" width="12.33203125" style="2" customWidth="1"/>
    <col min="3842" max="3847" width="9" style="2"/>
    <col min="3848" max="3848" width="10.44140625" style="2" bestFit="1" customWidth="1"/>
    <col min="3849" max="4096" width="9" style="2"/>
    <col min="4097" max="4097" width="12.33203125" style="2" customWidth="1"/>
    <col min="4098" max="4103" width="9" style="2"/>
    <col min="4104" max="4104" width="10.44140625" style="2" bestFit="1" customWidth="1"/>
    <col min="4105" max="4352" width="9" style="2"/>
    <col min="4353" max="4353" width="12.33203125" style="2" customWidth="1"/>
    <col min="4354" max="4359" width="9" style="2"/>
    <col min="4360" max="4360" width="10.44140625" style="2" bestFit="1" customWidth="1"/>
    <col min="4361" max="4608" width="9" style="2"/>
    <col min="4609" max="4609" width="12.33203125" style="2" customWidth="1"/>
    <col min="4610" max="4615" width="9" style="2"/>
    <col min="4616" max="4616" width="10.44140625" style="2" bestFit="1" customWidth="1"/>
    <col min="4617" max="4864" width="9" style="2"/>
    <col min="4865" max="4865" width="12.33203125" style="2" customWidth="1"/>
    <col min="4866" max="4871" width="9" style="2"/>
    <col min="4872" max="4872" width="10.44140625" style="2" bestFit="1" customWidth="1"/>
    <col min="4873" max="5120" width="9" style="2"/>
    <col min="5121" max="5121" width="12.33203125" style="2" customWidth="1"/>
    <col min="5122" max="5127" width="9" style="2"/>
    <col min="5128" max="5128" width="10.44140625" style="2" bestFit="1" customWidth="1"/>
    <col min="5129" max="5376" width="9" style="2"/>
    <col min="5377" max="5377" width="12.33203125" style="2" customWidth="1"/>
    <col min="5378" max="5383" width="9" style="2"/>
    <col min="5384" max="5384" width="10.44140625" style="2" bestFit="1" customWidth="1"/>
    <col min="5385" max="5632" width="9" style="2"/>
    <col min="5633" max="5633" width="12.33203125" style="2" customWidth="1"/>
    <col min="5634" max="5639" width="9" style="2"/>
    <col min="5640" max="5640" width="10.44140625" style="2" bestFit="1" customWidth="1"/>
    <col min="5641" max="5888" width="9" style="2"/>
    <col min="5889" max="5889" width="12.33203125" style="2" customWidth="1"/>
    <col min="5890" max="5895" width="9" style="2"/>
    <col min="5896" max="5896" width="10.44140625" style="2" bestFit="1" customWidth="1"/>
    <col min="5897" max="6144" width="9" style="2"/>
    <col min="6145" max="6145" width="12.33203125" style="2" customWidth="1"/>
    <col min="6146" max="6151" width="9" style="2"/>
    <col min="6152" max="6152" width="10.44140625" style="2" bestFit="1" customWidth="1"/>
    <col min="6153" max="6400" width="9" style="2"/>
    <col min="6401" max="6401" width="12.33203125" style="2" customWidth="1"/>
    <col min="6402" max="6407" width="9" style="2"/>
    <col min="6408" max="6408" width="10.44140625" style="2" bestFit="1" customWidth="1"/>
    <col min="6409" max="6656" width="9" style="2"/>
    <col min="6657" max="6657" width="12.33203125" style="2" customWidth="1"/>
    <col min="6658" max="6663" width="9" style="2"/>
    <col min="6664" max="6664" width="10.44140625" style="2" bestFit="1" customWidth="1"/>
    <col min="6665" max="6912" width="9" style="2"/>
    <col min="6913" max="6913" width="12.33203125" style="2" customWidth="1"/>
    <col min="6914" max="6919" width="9" style="2"/>
    <col min="6920" max="6920" width="10.44140625" style="2" bestFit="1" customWidth="1"/>
    <col min="6921" max="7168" width="9" style="2"/>
    <col min="7169" max="7169" width="12.33203125" style="2" customWidth="1"/>
    <col min="7170" max="7175" width="9" style="2"/>
    <col min="7176" max="7176" width="10.44140625" style="2" bestFit="1" customWidth="1"/>
    <col min="7177" max="7424" width="9" style="2"/>
    <col min="7425" max="7425" width="12.33203125" style="2" customWidth="1"/>
    <col min="7426" max="7431" width="9" style="2"/>
    <col min="7432" max="7432" width="10.44140625" style="2" bestFit="1" customWidth="1"/>
    <col min="7433" max="7680" width="9" style="2"/>
    <col min="7681" max="7681" width="12.33203125" style="2" customWidth="1"/>
    <col min="7682" max="7687" width="9" style="2"/>
    <col min="7688" max="7688" width="10.44140625" style="2" bestFit="1" customWidth="1"/>
    <col min="7689" max="7936" width="9" style="2"/>
    <col min="7937" max="7937" width="12.33203125" style="2" customWidth="1"/>
    <col min="7938" max="7943" width="9" style="2"/>
    <col min="7944" max="7944" width="10.44140625" style="2" bestFit="1" customWidth="1"/>
    <col min="7945" max="8192" width="9" style="2"/>
    <col min="8193" max="8193" width="12.33203125" style="2" customWidth="1"/>
    <col min="8194" max="8199" width="9" style="2"/>
    <col min="8200" max="8200" width="10.44140625" style="2" bestFit="1" customWidth="1"/>
    <col min="8201" max="8448" width="9" style="2"/>
    <col min="8449" max="8449" width="12.33203125" style="2" customWidth="1"/>
    <col min="8450" max="8455" width="9" style="2"/>
    <col min="8456" max="8456" width="10.44140625" style="2" bestFit="1" customWidth="1"/>
    <col min="8457" max="8704" width="9" style="2"/>
    <col min="8705" max="8705" width="12.33203125" style="2" customWidth="1"/>
    <col min="8706" max="8711" width="9" style="2"/>
    <col min="8712" max="8712" width="10.44140625" style="2" bestFit="1" customWidth="1"/>
    <col min="8713" max="8960" width="9" style="2"/>
    <col min="8961" max="8961" width="12.33203125" style="2" customWidth="1"/>
    <col min="8962" max="8967" width="9" style="2"/>
    <col min="8968" max="8968" width="10.44140625" style="2" bestFit="1" customWidth="1"/>
    <col min="8969" max="9216" width="9" style="2"/>
    <col min="9217" max="9217" width="12.33203125" style="2" customWidth="1"/>
    <col min="9218" max="9223" width="9" style="2"/>
    <col min="9224" max="9224" width="10.44140625" style="2" bestFit="1" customWidth="1"/>
    <col min="9225" max="9472" width="9" style="2"/>
    <col min="9473" max="9473" width="12.33203125" style="2" customWidth="1"/>
    <col min="9474" max="9479" width="9" style="2"/>
    <col min="9480" max="9480" width="10.44140625" style="2" bestFit="1" customWidth="1"/>
    <col min="9481" max="9728" width="9" style="2"/>
    <col min="9729" max="9729" width="12.33203125" style="2" customWidth="1"/>
    <col min="9730" max="9735" width="9" style="2"/>
    <col min="9736" max="9736" width="10.44140625" style="2" bestFit="1" customWidth="1"/>
    <col min="9737" max="9984" width="9" style="2"/>
    <col min="9985" max="9985" width="12.33203125" style="2" customWidth="1"/>
    <col min="9986" max="9991" width="9" style="2"/>
    <col min="9992" max="9992" width="10.44140625" style="2" bestFit="1" customWidth="1"/>
    <col min="9993" max="10240" width="9" style="2"/>
    <col min="10241" max="10241" width="12.33203125" style="2" customWidth="1"/>
    <col min="10242" max="10247" width="9" style="2"/>
    <col min="10248" max="10248" width="10.44140625" style="2" bestFit="1" customWidth="1"/>
    <col min="10249" max="10496" width="9" style="2"/>
    <col min="10497" max="10497" width="12.33203125" style="2" customWidth="1"/>
    <col min="10498" max="10503" width="9" style="2"/>
    <col min="10504" max="10504" width="10.44140625" style="2" bestFit="1" customWidth="1"/>
    <col min="10505" max="10752" width="9" style="2"/>
    <col min="10753" max="10753" width="12.33203125" style="2" customWidth="1"/>
    <col min="10754" max="10759" width="9" style="2"/>
    <col min="10760" max="10760" width="10.44140625" style="2" bestFit="1" customWidth="1"/>
    <col min="10761" max="11008" width="9" style="2"/>
    <col min="11009" max="11009" width="12.33203125" style="2" customWidth="1"/>
    <col min="11010" max="11015" width="9" style="2"/>
    <col min="11016" max="11016" width="10.44140625" style="2" bestFit="1" customWidth="1"/>
    <col min="11017" max="11264" width="9" style="2"/>
    <col min="11265" max="11265" width="12.33203125" style="2" customWidth="1"/>
    <col min="11266" max="11271" width="9" style="2"/>
    <col min="11272" max="11272" width="10.44140625" style="2" bestFit="1" customWidth="1"/>
    <col min="11273" max="11520" width="9" style="2"/>
    <col min="11521" max="11521" width="12.33203125" style="2" customWidth="1"/>
    <col min="11522" max="11527" width="9" style="2"/>
    <col min="11528" max="11528" width="10.44140625" style="2" bestFit="1" customWidth="1"/>
    <col min="11529" max="11776" width="9" style="2"/>
    <col min="11777" max="11777" width="12.33203125" style="2" customWidth="1"/>
    <col min="11778" max="11783" width="9" style="2"/>
    <col min="11784" max="11784" width="10.44140625" style="2" bestFit="1" customWidth="1"/>
    <col min="11785" max="12032" width="9" style="2"/>
    <col min="12033" max="12033" width="12.33203125" style="2" customWidth="1"/>
    <col min="12034" max="12039" width="9" style="2"/>
    <col min="12040" max="12040" width="10.44140625" style="2" bestFit="1" customWidth="1"/>
    <col min="12041" max="12288" width="9" style="2"/>
    <col min="12289" max="12289" width="12.33203125" style="2" customWidth="1"/>
    <col min="12290" max="12295" width="9" style="2"/>
    <col min="12296" max="12296" width="10.44140625" style="2" bestFit="1" customWidth="1"/>
    <col min="12297" max="12544" width="9" style="2"/>
    <col min="12545" max="12545" width="12.33203125" style="2" customWidth="1"/>
    <col min="12546" max="12551" width="9" style="2"/>
    <col min="12552" max="12552" width="10.44140625" style="2" bestFit="1" customWidth="1"/>
    <col min="12553" max="12800" width="9" style="2"/>
    <col min="12801" max="12801" width="12.33203125" style="2" customWidth="1"/>
    <col min="12802" max="12807" width="9" style="2"/>
    <col min="12808" max="12808" width="10.44140625" style="2" bestFit="1" customWidth="1"/>
    <col min="12809" max="13056" width="9" style="2"/>
    <col min="13057" max="13057" width="12.33203125" style="2" customWidth="1"/>
    <col min="13058" max="13063" width="9" style="2"/>
    <col min="13064" max="13064" width="10.44140625" style="2" bestFit="1" customWidth="1"/>
    <col min="13065" max="13312" width="9" style="2"/>
    <col min="13313" max="13313" width="12.33203125" style="2" customWidth="1"/>
    <col min="13314" max="13319" width="9" style="2"/>
    <col min="13320" max="13320" width="10.44140625" style="2" bestFit="1" customWidth="1"/>
    <col min="13321" max="13568" width="9" style="2"/>
    <col min="13569" max="13569" width="12.33203125" style="2" customWidth="1"/>
    <col min="13570" max="13575" width="9" style="2"/>
    <col min="13576" max="13576" width="10.44140625" style="2" bestFit="1" customWidth="1"/>
    <col min="13577" max="13824" width="9" style="2"/>
    <col min="13825" max="13825" width="12.33203125" style="2" customWidth="1"/>
    <col min="13826" max="13831" width="9" style="2"/>
    <col min="13832" max="13832" width="10.44140625" style="2" bestFit="1" customWidth="1"/>
    <col min="13833" max="14080" width="9" style="2"/>
    <col min="14081" max="14081" width="12.33203125" style="2" customWidth="1"/>
    <col min="14082" max="14087" width="9" style="2"/>
    <col min="14088" max="14088" width="10.44140625" style="2" bestFit="1" customWidth="1"/>
    <col min="14089" max="14336" width="9" style="2"/>
    <col min="14337" max="14337" width="12.33203125" style="2" customWidth="1"/>
    <col min="14338" max="14343" width="9" style="2"/>
    <col min="14344" max="14344" width="10.44140625" style="2" bestFit="1" customWidth="1"/>
    <col min="14345" max="14592" width="9" style="2"/>
    <col min="14593" max="14593" width="12.33203125" style="2" customWidth="1"/>
    <col min="14594" max="14599" width="9" style="2"/>
    <col min="14600" max="14600" width="10.44140625" style="2" bestFit="1" customWidth="1"/>
    <col min="14601" max="14848" width="9" style="2"/>
    <col min="14849" max="14849" width="12.33203125" style="2" customWidth="1"/>
    <col min="14850" max="14855" width="9" style="2"/>
    <col min="14856" max="14856" width="10.44140625" style="2" bestFit="1" customWidth="1"/>
    <col min="14857" max="15104" width="9" style="2"/>
    <col min="15105" max="15105" width="12.33203125" style="2" customWidth="1"/>
    <col min="15106" max="15111" width="9" style="2"/>
    <col min="15112" max="15112" width="10.44140625" style="2" bestFit="1" customWidth="1"/>
    <col min="15113" max="15360" width="9" style="2"/>
    <col min="15361" max="15361" width="12.33203125" style="2" customWidth="1"/>
    <col min="15362" max="15367" width="9" style="2"/>
    <col min="15368" max="15368" width="10.44140625" style="2" bestFit="1" customWidth="1"/>
    <col min="15369" max="15616" width="9" style="2"/>
    <col min="15617" max="15617" width="12.33203125" style="2" customWidth="1"/>
    <col min="15618" max="15623" width="9" style="2"/>
    <col min="15624" max="15624" width="10.44140625" style="2" bestFit="1" customWidth="1"/>
    <col min="15625" max="15872" width="9" style="2"/>
    <col min="15873" max="15873" width="12.33203125" style="2" customWidth="1"/>
    <col min="15874" max="15879" width="9" style="2"/>
    <col min="15880" max="15880" width="10.44140625" style="2" bestFit="1" customWidth="1"/>
    <col min="15881" max="16128" width="9" style="2"/>
    <col min="16129" max="16129" width="12.33203125" style="2" customWidth="1"/>
    <col min="16130" max="16135" width="9" style="2"/>
    <col min="16136" max="16136" width="10.44140625" style="2" bestFit="1" customWidth="1"/>
    <col min="16137" max="16384" width="9" style="2"/>
  </cols>
  <sheetData>
    <row r="1" spans="1:12" ht="16.2">
      <c r="A1" s="1" t="s">
        <v>0</v>
      </c>
    </row>
    <row r="2" spans="1:12" ht="16.8" thickBot="1">
      <c r="A2" s="26" t="s">
        <v>41</v>
      </c>
      <c r="B2" s="26" t="s">
        <v>43</v>
      </c>
    </row>
    <row r="3" spans="1:12" ht="42.6" thickBot="1">
      <c r="A3" s="3" t="s">
        <v>1</v>
      </c>
      <c r="B3" s="4" t="s">
        <v>2</v>
      </c>
      <c r="C3" s="5" t="s">
        <v>3</v>
      </c>
      <c r="D3" s="4" t="s">
        <v>4</v>
      </c>
      <c r="E3" s="5" t="s">
        <v>5</v>
      </c>
      <c r="F3" s="3" t="s">
        <v>6</v>
      </c>
      <c r="G3" s="3" t="s">
        <v>7</v>
      </c>
      <c r="H3" s="3" t="s">
        <v>8</v>
      </c>
    </row>
    <row r="4" spans="1:12">
      <c r="A4" s="6" t="s">
        <v>9</v>
      </c>
      <c r="C4" s="7"/>
      <c r="E4" s="7"/>
      <c r="F4" s="7"/>
      <c r="G4" s="7"/>
      <c r="H4" s="7"/>
    </row>
    <row r="5" spans="1:12">
      <c r="A5" s="8" t="s">
        <v>10</v>
      </c>
      <c r="B5" s="9">
        <v>100</v>
      </c>
      <c r="C5" s="10">
        <v>15.4976</v>
      </c>
      <c r="D5" s="10">
        <v>3.0995200000000001</v>
      </c>
      <c r="E5" s="11">
        <f>D5/SQRT(B5)</f>
        <v>0.30995200000000001</v>
      </c>
      <c r="F5" s="12">
        <v>952007</v>
      </c>
      <c r="G5" s="7">
        <f t="shared" ref="G5:G11" si="0">+C5*F5</f>
        <v>14753823.6832</v>
      </c>
      <c r="H5" s="7">
        <f t="shared" ref="H5:H11" si="1">+E5*E5*F5*F5</f>
        <v>87070125309.981293</v>
      </c>
    </row>
    <row r="6" spans="1:12">
      <c r="A6" s="8" t="s">
        <v>11</v>
      </c>
      <c r="B6" s="9">
        <v>120</v>
      </c>
      <c r="C6" s="10">
        <v>14.8719</v>
      </c>
      <c r="D6" s="10">
        <v>2.97438</v>
      </c>
      <c r="E6" s="11">
        <f t="shared" ref="E6:E11" si="2">D6/SQRT(B6)</f>
        <v>0.27152250343203599</v>
      </c>
      <c r="F6" s="12">
        <v>883776</v>
      </c>
      <c r="G6" s="7">
        <f t="shared" si="0"/>
        <v>13143428.294400001</v>
      </c>
      <c r="H6" s="7">
        <f t="shared" si="1"/>
        <v>57583235776.678154</v>
      </c>
      <c r="L6" s="13"/>
    </row>
    <row r="7" spans="1:12">
      <c r="A7" s="8" t="s">
        <v>12</v>
      </c>
      <c r="B7" s="9">
        <v>110</v>
      </c>
      <c r="C7" s="10">
        <v>15.7491</v>
      </c>
      <c r="D7" s="10">
        <v>3.1498200000000001</v>
      </c>
      <c r="E7" s="11">
        <f t="shared" si="2"/>
        <v>0.30032355328575516</v>
      </c>
      <c r="F7" s="12">
        <v>854756</v>
      </c>
      <c r="G7" s="7">
        <f t="shared" si="0"/>
        <v>13461637.719599999</v>
      </c>
      <c r="H7" s="7">
        <f t="shared" si="1"/>
        <v>65896614579.548187</v>
      </c>
      <c r="L7" s="13"/>
    </row>
    <row r="8" spans="1:12">
      <c r="A8" s="8" t="s">
        <v>13</v>
      </c>
      <c r="B8" s="9">
        <v>105</v>
      </c>
      <c r="C8" s="10">
        <v>15.8</v>
      </c>
      <c r="D8" s="10">
        <v>3.14</v>
      </c>
      <c r="E8" s="11">
        <f t="shared" si="2"/>
        <v>0.30643262290583945</v>
      </c>
      <c r="F8" s="12">
        <v>829125</v>
      </c>
      <c r="G8" s="7">
        <f t="shared" si="0"/>
        <v>13100175</v>
      </c>
      <c r="H8" s="7">
        <f t="shared" si="1"/>
        <v>64552046854.821449</v>
      </c>
      <c r="L8" s="13"/>
    </row>
    <row r="9" spans="1:12">
      <c r="A9" s="8" t="s">
        <v>14</v>
      </c>
      <c r="B9" s="9">
        <v>110</v>
      </c>
      <c r="C9" s="10">
        <v>16.100000000000001</v>
      </c>
      <c r="D9" s="10">
        <v>3.11</v>
      </c>
      <c r="E9" s="11">
        <f t="shared" si="2"/>
        <v>0.29652686525537919</v>
      </c>
      <c r="F9" s="12">
        <v>763024</v>
      </c>
      <c r="G9" s="7">
        <f t="shared" si="0"/>
        <v>12284686.4</v>
      </c>
      <c r="H9" s="7">
        <f t="shared" si="1"/>
        <v>51192282013.286629</v>
      </c>
      <c r="L9" s="13"/>
    </row>
    <row r="10" spans="1:12">
      <c r="A10" s="8" t="s">
        <v>15</v>
      </c>
      <c r="B10" s="9">
        <v>108</v>
      </c>
      <c r="C10" s="10">
        <v>17.100000000000001</v>
      </c>
      <c r="D10" s="10">
        <v>3.05</v>
      </c>
      <c r="E10" s="11">
        <f>D10/SQRT(B10)</f>
        <v>0.29348638683805972</v>
      </c>
      <c r="F10" s="12">
        <v>231115</v>
      </c>
      <c r="G10" s="7">
        <f>+C10*F10</f>
        <v>3952066.5000000005</v>
      </c>
      <c r="H10" s="7">
        <f>+E10*E10*F10*F10</f>
        <v>4600787660.6533556</v>
      </c>
      <c r="L10" s="13"/>
    </row>
    <row r="11" spans="1:12">
      <c r="A11" s="8" t="s">
        <v>16</v>
      </c>
      <c r="B11" s="9">
        <v>90</v>
      </c>
      <c r="C11" s="10">
        <v>16.9817</v>
      </c>
      <c r="D11" s="10">
        <v>3.3963400000000004</v>
      </c>
      <c r="E11" s="11">
        <f t="shared" si="2"/>
        <v>0.35800567027787583</v>
      </c>
      <c r="F11" s="12">
        <v>72789</v>
      </c>
      <c r="G11" s="7">
        <f t="shared" si="0"/>
        <v>1236080.9613000001</v>
      </c>
      <c r="H11" s="7">
        <f t="shared" si="1"/>
        <v>679064952.39481437</v>
      </c>
      <c r="L11" s="13"/>
    </row>
    <row r="12" spans="1:12">
      <c r="A12" s="14" t="s">
        <v>17</v>
      </c>
      <c r="B12" s="15" t="s">
        <v>18</v>
      </c>
      <c r="C12" s="16">
        <f>+G12/F12</f>
        <v>15.683082026589679</v>
      </c>
      <c r="D12" s="17" t="s">
        <v>18</v>
      </c>
      <c r="E12" s="16">
        <f>SQRT(H12)/F12</f>
        <v>0.12554523326557562</v>
      </c>
      <c r="F12" s="7">
        <f>SUM(F5:F11)</f>
        <v>4586592</v>
      </c>
      <c r="G12" s="7">
        <f>+SUM(G5:G11)</f>
        <v>71931898.558500007</v>
      </c>
      <c r="H12" s="7">
        <f>+SUM(H5:H11)</f>
        <v>331574157147.36395</v>
      </c>
      <c r="L12" s="13"/>
    </row>
    <row r="13" spans="1:12">
      <c r="F13" s="7"/>
      <c r="G13" s="7"/>
      <c r="H13" s="7"/>
      <c r="L13" s="13"/>
    </row>
    <row r="14" spans="1:12">
      <c r="A14" s="6" t="s">
        <v>19</v>
      </c>
      <c r="B14" s="18"/>
      <c r="C14" s="19"/>
      <c r="D14" s="19"/>
      <c r="E14" s="19"/>
      <c r="F14" s="7"/>
      <c r="G14" s="7"/>
      <c r="H14" s="7"/>
    </row>
    <row r="15" spans="1:12">
      <c r="A15" s="8" t="s">
        <v>20</v>
      </c>
      <c r="B15" s="9">
        <v>110</v>
      </c>
      <c r="C15" s="10">
        <v>9.8595199999999998</v>
      </c>
      <c r="D15" s="10">
        <v>1.9719040000000001</v>
      </c>
      <c r="E15" s="11">
        <f t="shared" ref="E15:E21" si="3">D15/SQRT(B15)</f>
        <v>0.18801366935837405</v>
      </c>
      <c r="F15" s="12">
        <v>952007</v>
      </c>
      <c r="G15" s="12">
        <f t="shared" ref="G15:G21" si="4">+C15*F15</f>
        <v>9386332.0566399992</v>
      </c>
      <c r="H15" s="12">
        <f t="shared" ref="H15:H21" si="5">+E15*E15*F15*F15</f>
        <v>32037537991.820984</v>
      </c>
    </row>
    <row r="16" spans="1:12">
      <c r="A16" s="8" t="s">
        <v>21</v>
      </c>
      <c r="B16" s="9">
        <v>130</v>
      </c>
      <c r="C16" s="10">
        <v>13.539300000000001</v>
      </c>
      <c r="D16" s="10">
        <v>2.7078600000000002</v>
      </c>
      <c r="E16" s="11">
        <f t="shared" si="3"/>
        <v>0.23749503281607323</v>
      </c>
      <c r="F16" s="12">
        <v>883776</v>
      </c>
      <c r="G16" s="12">
        <f t="shared" si="4"/>
        <v>11965708.3968</v>
      </c>
      <c r="H16" s="12">
        <f t="shared" si="5"/>
        <v>44054823826.846176</v>
      </c>
    </row>
    <row r="17" spans="1:8">
      <c r="A17" s="8" t="s">
        <v>12</v>
      </c>
      <c r="B17" s="9">
        <v>120</v>
      </c>
      <c r="C17" s="10">
        <v>13.817600000000001</v>
      </c>
      <c r="D17" s="10">
        <v>2.7635200000000002</v>
      </c>
      <c r="E17" s="11">
        <f t="shared" si="3"/>
        <v>0.25227370701944613</v>
      </c>
      <c r="F17" s="12">
        <v>854756</v>
      </c>
      <c r="G17" s="12">
        <f t="shared" si="4"/>
        <v>11810676.5056</v>
      </c>
      <c r="H17" s="12">
        <f t="shared" si="5"/>
        <v>46497359839.97728</v>
      </c>
    </row>
    <row r="18" spans="1:8">
      <c r="A18" s="8" t="s">
        <v>13</v>
      </c>
      <c r="B18" s="9">
        <v>100</v>
      </c>
      <c r="C18" s="10">
        <v>14.2</v>
      </c>
      <c r="D18" s="10">
        <v>2.7</v>
      </c>
      <c r="E18" s="11">
        <f t="shared" si="3"/>
        <v>0.27</v>
      </c>
      <c r="F18" s="12">
        <v>829125</v>
      </c>
      <c r="G18" s="12">
        <f t="shared" si="4"/>
        <v>11773575</v>
      </c>
      <c r="H18" s="12">
        <f t="shared" si="5"/>
        <v>50114978564.062508</v>
      </c>
    </row>
    <row r="19" spans="1:8">
      <c r="A19" s="8" t="s">
        <v>14</v>
      </c>
      <c r="B19" s="9">
        <v>105</v>
      </c>
      <c r="C19" s="10">
        <v>14.1</v>
      </c>
      <c r="D19" s="10">
        <v>7.65</v>
      </c>
      <c r="E19" s="11">
        <f t="shared" si="3"/>
        <v>0.74656355580562794</v>
      </c>
      <c r="F19" s="12">
        <v>763024</v>
      </c>
      <c r="G19" s="12">
        <f t="shared" si="4"/>
        <v>10758638.4</v>
      </c>
      <c r="H19" s="12">
        <f t="shared" si="5"/>
        <v>324496463469.03778</v>
      </c>
    </row>
    <row r="20" spans="1:8">
      <c r="A20" s="8" t="s">
        <v>15</v>
      </c>
      <c r="B20" s="9">
        <v>103</v>
      </c>
      <c r="C20" s="10">
        <v>14.2</v>
      </c>
      <c r="D20" s="10">
        <v>7.5</v>
      </c>
      <c r="E20" s="11">
        <f>D20/SQRT(B20)</f>
        <v>0.7389969586232199</v>
      </c>
      <c r="F20" s="12">
        <v>231115</v>
      </c>
      <c r="G20" s="12">
        <f>+C20*F20</f>
        <v>3281833</v>
      </c>
      <c r="H20" s="12">
        <f>+E20*E20*F20*F20</f>
        <v>29170345207.827675</v>
      </c>
    </row>
    <row r="21" spans="1:8">
      <c r="A21" s="8" t="s">
        <v>16</v>
      </c>
      <c r="B21" s="9">
        <v>100</v>
      </c>
      <c r="C21" s="10">
        <v>14.0817</v>
      </c>
      <c r="D21" s="10">
        <v>2.8163400000000003</v>
      </c>
      <c r="E21" s="11">
        <f t="shared" si="3"/>
        <v>0.28163400000000005</v>
      </c>
      <c r="F21" s="12">
        <v>72789</v>
      </c>
      <c r="G21" s="12">
        <f t="shared" si="4"/>
        <v>1024992.8613</v>
      </c>
      <c r="H21" s="12">
        <f t="shared" si="5"/>
        <v>420244146.28638458</v>
      </c>
    </row>
    <row r="22" spans="1:8" ht="13.8" thickBot="1">
      <c r="A22" s="20" t="s">
        <v>17</v>
      </c>
      <c r="B22" s="21" t="s">
        <v>18</v>
      </c>
      <c r="C22" s="22">
        <f>+G22/F22</f>
        <v>13.08199120836124</v>
      </c>
      <c r="D22" s="23" t="s">
        <v>18</v>
      </c>
      <c r="E22" s="22">
        <f>SQRT(H22)/F22</f>
        <v>0.15824477329454756</v>
      </c>
      <c r="F22" s="24">
        <f>SUM(F15:F21)</f>
        <v>4586592</v>
      </c>
      <c r="G22" s="25">
        <f>+SUM(G15:G21)</f>
        <v>60001756.220339999</v>
      </c>
      <c r="H22" s="25">
        <f>+SUM(H15:H21)</f>
        <v>526791753045.85883</v>
      </c>
    </row>
    <row r="23" spans="1:8">
      <c r="A23" s="30" t="s">
        <v>22</v>
      </c>
      <c r="B23" s="31"/>
      <c r="C23" s="31"/>
      <c r="D23" s="31"/>
      <c r="E23" s="31"/>
      <c r="F23" s="31"/>
      <c r="G23" s="31"/>
      <c r="H23" s="31"/>
    </row>
    <row r="24" spans="1:8" ht="30" customHeight="1">
      <c r="A24" s="32" t="s">
        <v>23</v>
      </c>
      <c r="B24" s="33"/>
      <c r="C24" s="33"/>
      <c r="D24" s="33"/>
      <c r="E24" s="33"/>
      <c r="F24" s="33"/>
      <c r="G24" s="33"/>
      <c r="H24" s="33"/>
    </row>
  </sheetData>
  <mergeCells count="2">
    <mergeCell ref="A23:H23"/>
    <mergeCell ref="A24:H24"/>
  </mergeCells>
  <phoneticPr fontId="3"/>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showGridLines="0" workbookViewId="0"/>
  </sheetViews>
  <sheetFormatPr defaultRowHeight="13.2"/>
  <cols>
    <col min="1" max="1" width="12.33203125" style="2" customWidth="1"/>
    <col min="2" max="256" width="9" style="2"/>
    <col min="257" max="257" width="12.33203125" style="2" customWidth="1"/>
    <col min="258" max="512" width="9" style="2"/>
    <col min="513" max="513" width="12.33203125" style="2" customWidth="1"/>
    <col min="514" max="768" width="9" style="2"/>
    <col min="769" max="769" width="12.33203125" style="2" customWidth="1"/>
    <col min="770" max="1024" width="9" style="2"/>
    <col min="1025" max="1025" width="12.33203125" style="2" customWidth="1"/>
    <col min="1026" max="1280" width="9" style="2"/>
    <col min="1281" max="1281" width="12.33203125" style="2" customWidth="1"/>
    <col min="1282" max="1536" width="9" style="2"/>
    <col min="1537" max="1537" width="12.33203125" style="2" customWidth="1"/>
    <col min="1538" max="1792" width="9" style="2"/>
    <col min="1793" max="1793" width="12.33203125" style="2" customWidth="1"/>
    <col min="1794" max="2048" width="9" style="2"/>
    <col min="2049" max="2049" width="12.33203125" style="2" customWidth="1"/>
    <col min="2050" max="2304" width="9" style="2"/>
    <col min="2305" max="2305" width="12.33203125" style="2" customWidth="1"/>
    <col min="2306" max="2560" width="9" style="2"/>
    <col min="2561" max="2561" width="12.33203125" style="2" customWidth="1"/>
    <col min="2562" max="2816" width="9" style="2"/>
    <col min="2817" max="2817" width="12.33203125" style="2" customWidth="1"/>
    <col min="2818" max="3072" width="9" style="2"/>
    <col min="3073" max="3073" width="12.33203125" style="2" customWidth="1"/>
    <col min="3074" max="3328" width="9" style="2"/>
    <col min="3329" max="3329" width="12.33203125" style="2" customWidth="1"/>
    <col min="3330" max="3584" width="9" style="2"/>
    <col min="3585" max="3585" width="12.33203125" style="2" customWidth="1"/>
    <col min="3586" max="3840" width="9" style="2"/>
    <col min="3841" max="3841" width="12.33203125" style="2" customWidth="1"/>
    <col min="3842" max="4096" width="9" style="2"/>
    <col min="4097" max="4097" width="12.33203125" style="2" customWidth="1"/>
    <col min="4098" max="4352" width="9" style="2"/>
    <col min="4353" max="4353" width="12.33203125" style="2" customWidth="1"/>
    <col min="4354" max="4608" width="9" style="2"/>
    <col min="4609" max="4609" width="12.33203125" style="2" customWidth="1"/>
    <col min="4610" max="4864" width="9" style="2"/>
    <col min="4865" max="4865" width="12.33203125" style="2" customWidth="1"/>
    <col min="4866" max="5120" width="9" style="2"/>
    <col min="5121" max="5121" width="12.33203125" style="2" customWidth="1"/>
    <col min="5122" max="5376" width="9" style="2"/>
    <col min="5377" max="5377" width="12.33203125" style="2" customWidth="1"/>
    <col min="5378" max="5632" width="9" style="2"/>
    <col min="5633" max="5633" width="12.33203125" style="2" customWidth="1"/>
    <col min="5634" max="5888" width="9" style="2"/>
    <col min="5889" max="5889" width="12.33203125" style="2" customWidth="1"/>
    <col min="5890" max="6144" width="9" style="2"/>
    <col min="6145" max="6145" width="12.33203125" style="2" customWidth="1"/>
    <col min="6146" max="6400" width="9" style="2"/>
    <col min="6401" max="6401" width="12.33203125" style="2" customWidth="1"/>
    <col min="6402" max="6656" width="9" style="2"/>
    <col min="6657" max="6657" width="12.33203125" style="2" customWidth="1"/>
    <col min="6658" max="6912" width="9" style="2"/>
    <col min="6913" max="6913" width="12.33203125" style="2" customWidth="1"/>
    <col min="6914" max="7168" width="9" style="2"/>
    <col min="7169" max="7169" width="12.33203125" style="2" customWidth="1"/>
    <col min="7170" max="7424" width="9" style="2"/>
    <col min="7425" max="7425" width="12.33203125" style="2" customWidth="1"/>
    <col min="7426" max="7680" width="9" style="2"/>
    <col min="7681" max="7681" width="12.33203125" style="2" customWidth="1"/>
    <col min="7682" max="7936" width="9" style="2"/>
    <col min="7937" max="7937" width="12.33203125" style="2" customWidth="1"/>
    <col min="7938" max="8192" width="9" style="2"/>
    <col min="8193" max="8193" width="12.33203125" style="2" customWidth="1"/>
    <col min="8194" max="8448" width="9" style="2"/>
    <col min="8449" max="8449" width="12.33203125" style="2" customWidth="1"/>
    <col min="8450" max="8704" width="9" style="2"/>
    <col min="8705" max="8705" width="12.33203125" style="2" customWidth="1"/>
    <col min="8706" max="8960" width="9" style="2"/>
    <col min="8961" max="8961" width="12.33203125" style="2" customWidth="1"/>
    <col min="8962" max="9216" width="9" style="2"/>
    <col min="9217" max="9217" width="12.33203125" style="2" customWidth="1"/>
    <col min="9218" max="9472" width="9" style="2"/>
    <col min="9473" max="9473" width="12.33203125" style="2" customWidth="1"/>
    <col min="9474" max="9728" width="9" style="2"/>
    <col min="9729" max="9729" width="12.33203125" style="2" customWidth="1"/>
    <col min="9730" max="9984" width="9" style="2"/>
    <col min="9985" max="9985" width="12.33203125" style="2" customWidth="1"/>
    <col min="9986" max="10240" width="9" style="2"/>
    <col min="10241" max="10241" width="12.33203125" style="2" customWidth="1"/>
    <col min="10242" max="10496" width="9" style="2"/>
    <col min="10497" max="10497" width="12.33203125" style="2" customWidth="1"/>
    <col min="10498" max="10752" width="9" style="2"/>
    <col min="10753" max="10753" width="12.33203125" style="2" customWidth="1"/>
    <col min="10754" max="11008" width="9" style="2"/>
    <col min="11009" max="11009" width="12.33203125" style="2" customWidth="1"/>
    <col min="11010" max="11264" width="9" style="2"/>
    <col min="11265" max="11265" width="12.33203125" style="2" customWidth="1"/>
    <col min="11266" max="11520" width="9" style="2"/>
    <col min="11521" max="11521" width="12.33203125" style="2" customWidth="1"/>
    <col min="11522" max="11776" width="9" style="2"/>
    <col min="11777" max="11777" width="12.33203125" style="2" customWidth="1"/>
    <col min="11778" max="12032" width="9" style="2"/>
    <col min="12033" max="12033" width="12.33203125" style="2" customWidth="1"/>
    <col min="12034" max="12288" width="9" style="2"/>
    <col min="12289" max="12289" width="12.33203125" style="2" customWidth="1"/>
    <col min="12290" max="12544" width="9" style="2"/>
    <col min="12545" max="12545" width="12.33203125" style="2" customWidth="1"/>
    <col min="12546" max="12800" width="9" style="2"/>
    <col min="12801" max="12801" width="12.33203125" style="2" customWidth="1"/>
    <col min="12802" max="13056" width="9" style="2"/>
    <col min="13057" max="13057" width="12.33203125" style="2" customWidth="1"/>
    <col min="13058" max="13312" width="9" style="2"/>
    <col min="13313" max="13313" width="12.33203125" style="2" customWidth="1"/>
    <col min="13314" max="13568" width="9" style="2"/>
    <col min="13569" max="13569" width="12.33203125" style="2" customWidth="1"/>
    <col min="13570" max="13824" width="9" style="2"/>
    <col min="13825" max="13825" width="12.33203125" style="2" customWidth="1"/>
    <col min="13826" max="14080" width="9" style="2"/>
    <col min="14081" max="14081" width="12.33203125" style="2" customWidth="1"/>
    <col min="14082" max="14336" width="9" style="2"/>
    <col min="14337" max="14337" width="12.33203125" style="2" customWidth="1"/>
    <col min="14338" max="14592" width="9" style="2"/>
    <col min="14593" max="14593" width="12.33203125" style="2" customWidth="1"/>
    <col min="14594" max="14848" width="9" style="2"/>
    <col min="14849" max="14849" width="12.33203125" style="2" customWidth="1"/>
    <col min="14850" max="15104" width="9" style="2"/>
    <col min="15105" max="15105" width="12.33203125" style="2" customWidth="1"/>
    <col min="15106" max="15360" width="9" style="2"/>
    <col min="15361" max="15361" width="12.33203125" style="2" customWidth="1"/>
    <col min="15362" max="15616" width="9" style="2"/>
    <col min="15617" max="15617" width="12.33203125" style="2" customWidth="1"/>
    <col min="15618" max="15872" width="9" style="2"/>
    <col min="15873" max="15873" width="12.33203125" style="2" customWidth="1"/>
    <col min="15874" max="16128" width="9" style="2"/>
    <col min="16129" max="16129" width="12.33203125" style="2" customWidth="1"/>
    <col min="16130" max="16384" width="9" style="2"/>
  </cols>
  <sheetData>
    <row r="1" spans="1:7" ht="16.2">
      <c r="A1" s="1" t="s">
        <v>40</v>
      </c>
    </row>
    <row r="2" spans="1:7" ht="16.8" thickBot="1">
      <c r="A2" s="26" t="s">
        <v>41</v>
      </c>
      <c r="B2" s="26" t="s">
        <v>42</v>
      </c>
    </row>
    <row r="3" spans="1:7" ht="42.6" thickBot="1">
      <c r="A3" s="3" t="s">
        <v>1</v>
      </c>
      <c r="B3" s="4" t="s">
        <v>24</v>
      </c>
      <c r="C3" s="5" t="s">
        <v>25</v>
      </c>
      <c r="D3" s="5" t="s">
        <v>26</v>
      </c>
      <c r="E3" s="3" t="s">
        <v>27</v>
      </c>
      <c r="F3" s="3" t="s">
        <v>7</v>
      </c>
      <c r="G3" s="3" t="s">
        <v>8</v>
      </c>
    </row>
    <row r="4" spans="1:7">
      <c r="A4" s="6" t="s">
        <v>9</v>
      </c>
      <c r="C4" s="7"/>
      <c r="D4" s="7"/>
      <c r="E4" s="7"/>
      <c r="F4" s="7"/>
      <c r="G4" s="7"/>
    </row>
    <row r="5" spans="1:7">
      <c r="A5" s="8" t="s">
        <v>28</v>
      </c>
      <c r="B5" s="9">
        <v>100</v>
      </c>
      <c r="C5" s="10">
        <v>15.4976</v>
      </c>
      <c r="D5" s="11">
        <f t="shared" ref="D5:D11" si="0">SQRT(C5/100*(1-C5/100)/B5)*100</f>
        <v>3.6188180311256328</v>
      </c>
      <c r="E5" s="12">
        <v>952007</v>
      </c>
      <c r="F5" s="7">
        <f t="shared" ref="F5:F11" si="1">+C5*E5</f>
        <v>14753823.6832</v>
      </c>
      <c r="G5" s="7">
        <f t="shared" ref="G5:G11" si="2">+D5*D5*E5*E5</f>
        <v>11868990290422.652</v>
      </c>
    </row>
    <row r="6" spans="1:7">
      <c r="A6" s="8" t="s">
        <v>29</v>
      </c>
      <c r="B6" s="9">
        <v>120</v>
      </c>
      <c r="C6" s="10">
        <v>14.8719</v>
      </c>
      <c r="D6" s="11">
        <f t="shared" si="0"/>
        <v>3.2480976360402098</v>
      </c>
      <c r="E6" s="12">
        <v>883776</v>
      </c>
      <c r="F6" s="7">
        <f t="shared" si="1"/>
        <v>13143428.294400001</v>
      </c>
      <c r="G6" s="7">
        <f t="shared" si="2"/>
        <v>8240291175842.7568</v>
      </c>
    </row>
    <row r="7" spans="1:7">
      <c r="A7" s="8" t="s">
        <v>30</v>
      </c>
      <c r="B7" s="9">
        <v>110</v>
      </c>
      <c r="C7" s="10">
        <v>15.7491</v>
      </c>
      <c r="D7" s="11">
        <f t="shared" si="0"/>
        <v>3.4731121087447048</v>
      </c>
      <c r="E7" s="12">
        <v>854756</v>
      </c>
      <c r="F7" s="7">
        <f t="shared" si="1"/>
        <v>13461637.719599999</v>
      </c>
      <c r="G7" s="7">
        <f t="shared" si="2"/>
        <v>8812962463378.9473</v>
      </c>
    </row>
    <row r="8" spans="1:7">
      <c r="A8" s="8" t="s">
        <v>31</v>
      </c>
      <c r="B8" s="9">
        <v>105</v>
      </c>
      <c r="C8" s="10">
        <v>15.8</v>
      </c>
      <c r="D8" s="11">
        <f t="shared" si="0"/>
        <v>3.5595077241235535</v>
      </c>
      <c r="E8" s="12">
        <v>829125</v>
      </c>
      <c r="F8" s="7">
        <f t="shared" si="1"/>
        <v>13100175</v>
      </c>
      <c r="G8" s="7">
        <f t="shared" si="2"/>
        <v>8710034996732.1436</v>
      </c>
    </row>
    <row r="9" spans="1:7">
      <c r="A9" s="8" t="s">
        <v>32</v>
      </c>
      <c r="B9" s="9">
        <v>110</v>
      </c>
      <c r="C9" s="10">
        <v>16.100000000000001</v>
      </c>
      <c r="D9" s="11">
        <f t="shared" si="0"/>
        <v>3.5042701224233688</v>
      </c>
      <c r="E9" s="12">
        <v>763024</v>
      </c>
      <c r="F9" s="7">
        <f t="shared" si="1"/>
        <v>12284686.4</v>
      </c>
      <c r="G9" s="7">
        <f t="shared" si="2"/>
        <v>7149432142009.2275</v>
      </c>
    </row>
    <row r="10" spans="1:7">
      <c r="A10" s="8" t="s">
        <v>36</v>
      </c>
      <c r="B10" s="9">
        <v>110</v>
      </c>
      <c r="C10" s="10">
        <v>16.100000000000001</v>
      </c>
      <c r="D10" s="11">
        <f t="shared" ref="D10" si="3">SQRT(C10/100*(1-C10/100)/B10)*100</f>
        <v>3.5042701224233688</v>
      </c>
      <c r="E10" s="12">
        <v>231115</v>
      </c>
      <c r="F10" s="7">
        <f t="shared" ref="F10" si="4">+C10*E10</f>
        <v>3720951.5000000005</v>
      </c>
      <c r="G10" s="7">
        <f t="shared" ref="G10" si="5">+D10*D10*E10*E10</f>
        <v>655920822971.79785</v>
      </c>
    </row>
    <row r="11" spans="1:7">
      <c r="A11" s="8" t="s">
        <v>37</v>
      </c>
      <c r="B11" s="9">
        <v>90</v>
      </c>
      <c r="C11" s="10">
        <v>16.9817</v>
      </c>
      <c r="D11" s="11">
        <f t="shared" si="0"/>
        <v>3.9578218829019804</v>
      </c>
      <c r="E11" s="12">
        <v>72789</v>
      </c>
      <c r="F11" s="7">
        <f t="shared" si="1"/>
        <v>1236080.9613000001</v>
      </c>
      <c r="G11" s="7">
        <f t="shared" si="2"/>
        <v>82993484070.202637</v>
      </c>
    </row>
    <row r="12" spans="1:7">
      <c r="A12" s="14" t="s">
        <v>33</v>
      </c>
      <c r="B12" s="15" t="s">
        <v>34</v>
      </c>
      <c r="C12" s="16">
        <f>+F12/E12</f>
        <v>15.632692761531874</v>
      </c>
      <c r="D12" s="16">
        <f>SQRT(G12)/E12</f>
        <v>1.4710044980979586</v>
      </c>
      <c r="E12" s="7">
        <f>SUM(E5:E11)</f>
        <v>4586592</v>
      </c>
      <c r="F12" s="7">
        <f>+SUM(F5:F11)</f>
        <v>71700783.558500007</v>
      </c>
      <c r="G12" s="7">
        <f>+SUM(G5:G11)</f>
        <v>45520625375427.727</v>
      </c>
    </row>
    <row r="13" spans="1:7">
      <c r="E13" s="7"/>
      <c r="F13" s="7"/>
      <c r="G13" s="7"/>
    </row>
    <row r="14" spans="1:7">
      <c r="A14" s="6" t="s">
        <v>19</v>
      </c>
      <c r="B14" s="18"/>
      <c r="C14" s="19"/>
      <c r="D14" s="19"/>
      <c r="E14" s="7"/>
      <c r="F14" s="7"/>
      <c r="G14" s="7"/>
    </row>
    <row r="15" spans="1:7">
      <c r="A15" s="8" t="s">
        <v>28</v>
      </c>
      <c r="B15" s="9">
        <v>110</v>
      </c>
      <c r="C15" s="10">
        <v>9.8595199999999998</v>
      </c>
      <c r="D15" s="11">
        <f t="shared" ref="D15:D21" si="6">SQRT(C15/100*(1-C15/100)/B15)*100</f>
        <v>2.8424411169556354</v>
      </c>
      <c r="E15" s="12">
        <v>952007</v>
      </c>
      <c r="F15" s="12">
        <f t="shared" ref="F15:F21" si="7">+C15*E15</f>
        <v>9386332.0566399992</v>
      </c>
      <c r="G15" s="12">
        <f t="shared" ref="G15:G21" si="8">+D15*D15*E15*E15</f>
        <v>7322565024973.2725</v>
      </c>
    </row>
    <row r="16" spans="1:7">
      <c r="A16" s="8" t="s">
        <v>29</v>
      </c>
      <c r="B16" s="9">
        <v>130</v>
      </c>
      <c r="C16" s="10">
        <v>13.539300000000001</v>
      </c>
      <c r="D16" s="11">
        <f t="shared" si="6"/>
        <v>3.0007913770434729</v>
      </c>
      <c r="E16" s="12">
        <v>883776</v>
      </c>
      <c r="F16" s="12">
        <f t="shared" si="7"/>
        <v>11965708.3968</v>
      </c>
      <c r="G16" s="12">
        <f t="shared" si="8"/>
        <v>7033249330552.166</v>
      </c>
    </row>
    <row r="17" spans="1:7">
      <c r="A17" s="8" t="s">
        <v>30</v>
      </c>
      <c r="B17" s="9">
        <v>120</v>
      </c>
      <c r="C17" s="10">
        <v>13.817600000000001</v>
      </c>
      <c r="D17" s="11">
        <f t="shared" si="6"/>
        <v>3.1501771514207473</v>
      </c>
      <c r="E17" s="12">
        <v>854756</v>
      </c>
      <c r="F17" s="12">
        <f t="shared" si="7"/>
        <v>11810676.5056</v>
      </c>
      <c r="G17" s="12">
        <f t="shared" si="8"/>
        <v>7250271510017.7637</v>
      </c>
    </row>
    <row r="18" spans="1:7">
      <c r="A18" s="8" t="s">
        <v>31</v>
      </c>
      <c r="B18" s="9">
        <v>100</v>
      </c>
      <c r="C18" s="10">
        <v>14.2</v>
      </c>
      <c r="D18" s="11">
        <f t="shared" si="6"/>
        <v>3.4905013966477654</v>
      </c>
      <c r="E18" s="12">
        <v>829125</v>
      </c>
      <c r="F18" s="12">
        <f t="shared" si="7"/>
        <v>11773575</v>
      </c>
      <c r="G18" s="12">
        <f t="shared" si="8"/>
        <v>8375594689068.75</v>
      </c>
    </row>
    <row r="19" spans="1:7">
      <c r="A19" s="8" t="s">
        <v>32</v>
      </c>
      <c r="B19" s="9">
        <v>105</v>
      </c>
      <c r="C19" s="10">
        <v>14.1</v>
      </c>
      <c r="D19" s="11">
        <f t="shared" si="6"/>
        <v>3.3963425706401962</v>
      </c>
      <c r="E19" s="12">
        <v>763024</v>
      </c>
      <c r="F19" s="12">
        <f t="shared" si="7"/>
        <v>10758638.4</v>
      </c>
      <c r="G19" s="12">
        <f t="shared" si="8"/>
        <v>6715825051716.2422</v>
      </c>
    </row>
    <row r="20" spans="1:7">
      <c r="A20" s="8" t="s">
        <v>36</v>
      </c>
      <c r="B20" s="9">
        <v>105</v>
      </c>
      <c r="C20" s="10">
        <v>14.1</v>
      </c>
      <c r="D20" s="11">
        <f t="shared" ref="D20" si="9">SQRT(C20/100*(1-C20/100)/B20)*100</f>
        <v>3.3963425706401962</v>
      </c>
      <c r="E20" s="12">
        <v>231115</v>
      </c>
      <c r="F20" s="12">
        <f t="shared" ref="F20" si="10">+C20*E20</f>
        <v>3258721.5</v>
      </c>
      <c r="G20" s="12">
        <f t="shared" ref="G20" si="11">+D20*D20*E20*E20</f>
        <v>616139772692.26416</v>
      </c>
    </row>
    <row r="21" spans="1:7">
      <c r="A21" s="8" t="s">
        <v>37</v>
      </c>
      <c r="B21" s="9">
        <v>100</v>
      </c>
      <c r="C21" s="10">
        <v>14.0817</v>
      </c>
      <c r="D21" s="11">
        <f t="shared" si="6"/>
        <v>3.4783267890035865</v>
      </c>
      <c r="E21" s="12">
        <v>72789</v>
      </c>
      <c r="F21" s="12">
        <f t="shared" si="7"/>
        <v>1024992.8613</v>
      </c>
      <c r="G21" s="12">
        <f t="shared" si="8"/>
        <v>64102101724.006088</v>
      </c>
    </row>
    <row r="22" spans="1:7" ht="13.8" thickBot="1">
      <c r="A22" s="20" t="s">
        <v>33</v>
      </c>
      <c r="B22" s="21" t="s">
        <v>35</v>
      </c>
      <c r="C22" s="22">
        <f>+F22/E22</f>
        <v>13.07695228185546</v>
      </c>
      <c r="D22" s="22">
        <f>SQRT(G22)/E22</f>
        <v>1.3329579635325726</v>
      </c>
      <c r="E22" s="25">
        <v>4586592</v>
      </c>
      <c r="F22" s="25">
        <f>+SUM(F15:F21)</f>
        <v>59978644.720339999</v>
      </c>
      <c r="G22" s="25">
        <f>+SUM(G15:G21)</f>
        <v>37377747480744.469</v>
      </c>
    </row>
    <row r="23" spans="1:7">
      <c r="A23" s="30" t="s">
        <v>22</v>
      </c>
      <c r="B23" s="31"/>
      <c r="C23" s="31"/>
      <c r="D23" s="31"/>
      <c r="E23" s="31"/>
      <c r="F23" s="31"/>
      <c r="G23" s="31"/>
    </row>
    <row r="24" spans="1:7">
      <c r="A24" s="32" t="s">
        <v>39</v>
      </c>
      <c r="B24" s="33"/>
      <c r="C24" s="33"/>
      <c r="D24" s="33"/>
      <c r="E24" s="33"/>
      <c r="F24" s="33"/>
      <c r="G24" s="33"/>
    </row>
    <row r="25" spans="1:7" ht="30" customHeight="1">
      <c r="A25" s="32" t="s">
        <v>38</v>
      </c>
      <c r="B25" s="33"/>
      <c r="C25" s="33"/>
      <c r="D25" s="33"/>
      <c r="E25" s="33"/>
      <c r="F25" s="33"/>
      <c r="G25" s="33"/>
    </row>
  </sheetData>
  <mergeCells count="3">
    <mergeCell ref="A23:G23"/>
    <mergeCell ref="A24:G24"/>
    <mergeCell ref="A25:G25"/>
  </mergeCells>
  <phoneticPr fontId="3"/>
  <pageMargins left="0.75" right="0.75" top="1" bottom="1" header="0.51200000000000001" footer="0.51200000000000001"/>
  <pageSetup paperSize="9" orientation="portrait" horizontalDpi="0"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説明</vt:lpstr>
      <vt:lpstr>年齢調整平均</vt:lpstr>
      <vt:lpstr>年齢調整割合</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2015-10-06T13:25:01Z</dcterms:modified>
</cp:coreProperties>
</file>