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説明" sheetId="6" r:id="rId1"/>
    <sheet name="年齢調整平均" sheetId="4" r:id="rId2"/>
    <sheet name="年齢調整割合" sheetId="5" r:id="rId3"/>
  </sheets>
  <definedNames>
    <definedName name="_xlnm.Print_Area" localSheetId="2">年齢調整割合!#REF!</definedName>
    <definedName name="_xlnm.Print_Area" localSheetId="1">年齢調整平均!#REF!</definedName>
  </definedNames>
  <calcPr calcId="152511"/>
</workbook>
</file>

<file path=xl/calcChain.xml><?xml version="1.0" encoding="utf-8"?>
<calcChain xmlns="http://schemas.openxmlformats.org/spreadsheetml/2006/main">
  <c r="F10" i="5" l="1"/>
  <c r="F20" i="5"/>
  <c r="D20" i="5"/>
  <c r="G20" i="5" s="1"/>
  <c r="D10" i="5"/>
  <c r="G10" i="5" s="1"/>
  <c r="E12" i="5"/>
  <c r="F22" i="4"/>
  <c r="F12" i="4"/>
  <c r="F21" i="5"/>
  <c r="D21" i="5"/>
  <c r="G21" i="5" s="1"/>
  <c r="F19" i="5"/>
  <c r="D19" i="5"/>
  <c r="G19" i="5" s="1"/>
  <c r="F18" i="5"/>
  <c r="D18" i="5"/>
  <c r="G18" i="5" s="1"/>
  <c r="F17" i="5"/>
  <c r="D17" i="5"/>
  <c r="G17" i="5" s="1"/>
  <c r="F16" i="5"/>
  <c r="D16" i="5"/>
  <c r="G16" i="5" s="1"/>
  <c r="F15" i="5"/>
  <c r="D15" i="5"/>
  <c r="G15" i="5" s="1"/>
  <c r="F11" i="5"/>
  <c r="D11" i="5"/>
  <c r="G11" i="5" s="1"/>
  <c r="F9" i="5"/>
  <c r="D9" i="5"/>
  <c r="G9" i="5" s="1"/>
  <c r="F8" i="5"/>
  <c r="D8" i="5"/>
  <c r="G8" i="5" s="1"/>
  <c r="F7" i="5"/>
  <c r="D7" i="5"/>
  <c r="G7" i="5" s="1"/>
  <c r="F6" i="5"/>
  <c r="D6" i="5"/>
  <c r="G6" i="5" s="1"/>
  <c r="F5" i="5"/>
  <c r="D5" i="5"/>
  <c r="G5" i="5" s="1"/>
  <c r="G21" i="4"/>
  <c r="E21" i="4"/>
  <c r="H21" i="4" s="1"/>
  <c r="G20" i="4"/>
  <c r="E20" i="4"/>
  <c r="H20" i="4" s="1"/>
  <c r="G19" i="4"/>
  <c r="E19" i="4"/>
  <c r="H19" i="4" s="1"/>
  <c r="G18" i="4"/>
  <c r="E18" i="4"/>
  <c r="H18" i="4" s="1"/>
  <c r="G17" i="4"/>
  <c r="E17" i="4"/>
  <c r="H17" i="4" s="1"/>
  <c r="G16" i="4"/>
  <c r="E16" i="4"/>
  <c r="H16" i="4" s="1"/>
  <c r="G15" i="4"/>
  <c r="E15" i="4"/>
  <c r="H15" i="4" s="1"/>
  <c r="G11" i="4"/>
  <c r="E11" i="4"/>
  <c r="H11" i="4" s="1"/>
  <c r="G10" i="4"/>
  <c r="E10" i="4"/>
  <c r="H10" i="4" s="1"/>
  <c r="G9" i="4"/>
  <c r="E9" i="4"/>
  <c r="H9" i="4" s="1"/>
  <c r="G8" i="4"/>
  <c r="E8" i="4"/>
  <c r="H8" i="4" s="1"/>
  <c r="G7" i="4"/>
  <c r="E7" i="4"/>
  <c r="H7" i="4" s="1"/>
  <c r="G6" i="4"/>
  <c r="E6" i="4"/>
  <c r="H6" i="4" s="1"/>
  <c r="H5" i="4"/>
  <c r="G5" i="4"/>
  <c r="E5" i="4"/>
  <c r="G22" i="4" l="1"/>
  <c r="C22" i="4" s="1"/>
  <c r="G12" i="4"/>
  <c r="C12" i="4" s="1"/>
  <c r="F22" i="5"/>
  <c r="C22" i="5" s="1"/>
  <c r="F12" i="5"/>
  <c r="C12" i="5" s="1"/>
  <c r="G12" i="5"/>
  <c r="D12" i="5" s="1"/>
  <c r="G22" i="5"/>
  <c r="D22" i="5" s="1"/>
  <c r="H12" i="4"/>
  <c r="E12" i="4" s="1"/>
  <c r="H22" i="4"/>
  <c r="E22" i="4" s="1"/>
</calcChain>
</file>

<file path=xl/sharedStrings.xml><?xml version="1.0" encoding="utf-8"?>
<sst xmlns="http://schemas.openxmlformats.org/spreadsheetml/2006/main" count="71" uniqueCount="47">
  <si>
    <t>年齢調整平均計算シート</t>
    <rPh sb="0" eb="2">
      <t>ネンレイ</t>
    </rPh>
    <rPh sb="2" eb="4">
      <t>チョウセイ</t>
    </rPh>
    <rPh sb="4" eb="6">
      <t>ヘイキン</t>
    </rPh>
    <rPh sb="6" eb="8">
      <t>ケイサン</t>
    </rPh>
    <phoneticPr fontId="4"/>
  </si>
  <si>
    <t>年齢階級</t>
    <rPh sb="0" eb="2">
      <t>ネンレイ</t>
    </rPh>
    <rPh sb="2" eb="4">
      <t>カイキュウ</t>
    </rPh>
    <phoneticPr fontId="4"/>
  </si>
  <si>
    <t>人数</t>
    <rPh sb="0" eb="2">
      <t>ニンズウ</t>
    </rPh>
    <phoneticPr fontId="4"/>
  </si>
  <si>
    <t>平均</t>
    <rPh sb="0" eb="2">
      <t>ヘイキン</t>
    </rPh>
    <phoneticPr fontId="4"/>
  </si>
  <si>
    <t>標準偏差</t>
    <rPh sb="0" eb="4">
      <t>ヒョウジュンヘンサ</t>
    </rPh>
    <phoneticPr fontId="4"/>
  </si>
  <si>
    <t>標準
誤差</t>
    <rPh sb="0" eb="2">
      <t>ヒョウジュン</t>
    </rPh>
    <rPh sb="3" eb="5">
      <t>ゴサ</t>
    </rPh>
    <phoneticPr fontId="4"/>
  </si>
  <si>
    <r>
      <t>基準人口</t>
    </r>
    <r>
      <rPr>
        <vertAlign val="superscript"/>
        <sz val="11"/>
        <rFont val="ＭＳ Ｐゴシック"/>
        <family val="3"/>
        <charset val="128"/>
      </rPr>
      <t>※</t>
    </r>
    <rPh sb="0" eb="2">
      <t>キジュン</t>
    </rPh>
    <rPh sb="2" eb="4">
      <t>ジンコウ</t>
    </rPh>
    <phoneticPr fontId="4"/>
  </si>
  <si>
    <t>平均の重み付け和</t>
    <rPh sb="0" eb="2">
      <t>ヘイキン</t>
    </rPh>
    <rPh sb="3" eb="4">
      <t>オモ</t>
    </rPh>
    <rPh sb="5" eb="6">
      <t>ヅ</t>
    </rPh>
    <rPh sb="7" eb="8">
      <t>ワ</t>
    </rPh>
    <phoneticPr fontId="4"/>
  </si>
  <si>
    <r>
      <t>重み付け和の標準誤差</t>
    </r>
    <r>
      <rPr>
        <vertAlign val="superscript"/>
        <sz val="11"/>
        <rFont val="ＭＳ Ｐゴシック"/>
        <family val="3"/>
        <charset val="128"/>
      </rPr>
      <t>２</t>
    </r>
    <rPh sb="0" eb="1">
      <t>オモ</t>
    </rPh>
    <rPh sb="2" eb="3">
      <t>ヅ</t>
    </rPh>
    <rPh sb="4" eb="5">
      <t>ワ</t>
    </rPh>
    <rPh sb="6" eb="10">
      <t>ヒョウジュンゴサ</t>
    </rPh>
    <phoneticPr fontId="4"/>
  </si>
  <si>
    <t>男性</t>
    <rPh sb="0" eb="2">
      <t>ダンセイ</t>
    </rPh>
    <phoneticPr fontId="4"/>
  </si>
  <si>
    <t>40～44</t>
    <phoneticPr fontId="4"/>
  </si>
  <si>
    <t>45～49</t>
    <phoneticPr fontId="4"/>
  </si>
  <si>
    <t>50～54</t>
    <phoneticPr fontId="4"/>
  </si>
  <si>
    <t>55～59</t>
    <phoneticPr fontId="4"/>
  </si>
  <si>
    <t>60～64</t>
    <phoneticPr fontId="4"/>
  </si>
  <si>
    <t>65～69</t>
    <phoneticPr fontId="4"/>
  </si>
  <si>
    <t>70～74</t>
    <phoneticPr fontId="4"/>
  </si>
  <si>
    <t>年齢調整平均</t>
    <rPh sb="0" eb="2">
      <t>ネンレイ</t>
    </rPh>
    <rPh sb="2" eb="4">
      <t>チョウセイ</t>
    </rPh>
    <rPh sb="4" eb="6">
      <t>ヘイキン</t>
    </rPh>
    <phoneticPr fontId="4"/>
  </si>
  <si>
    <t>-</t>
    <phoneticPr fontId="4"/>
  </si>
  <si>
    <t>女性</t>
    <rPh sb="0" eb="1">
      <t>オンナ</t>
    </rPh>
    <rPh sb="1" eb="2">
      <t>セイ</t>
    </rPh>
    <phoneticPr fontId="4"/>
  </si>
  <si>
    <t>40～44</t>
    <phoneticPr fontId="4"/>
  </si>
  <si>
    <t>45～49</t>
    <phoneticPr fontId="4"/>
  </si>
  <si>
    <t>水色のセルに必要な数値を入力すると、黄色のセルに結果が表示される。</t>
    <rPh sb="0" eb="2">
      <t>ミズイロ</t>
    </rPh>
    <rPh sb="6" eb="8">
      <t>ヒツヨウ</t>
    </rPh>
    <rPh sb="9" eb="11">
      <t>スウチ</t>
    </rPh>
    <rPh sb="12" eb="14">
      <t>ニュウリョク</t>
    </rPh>
    <rPh sb="18" eb="20">
      <t>キイロ</t>
    </rPh>
    <rPh sb="24" eb="26">
      <t>ケッカ</t>
    </rPh>
    <rPh sb="27" eb="29">
      <t>ヒョウジ</t>
    </rPh>
    <phoneticPr fontId="4"/>
  </si>
  <si>
    <t>※「全国健康保険協会特定健診・特定保健指導データ分析報告書（2011～2012年度）」で用いた基準人口。</t>
    <rPh sb="44" eb="45">
      <t>モチ</t>
    </rPh>
    <rPh sb="47" eb="49">
      <t>キジュン</t>
    </rPh>
    <rPh sb="49" eb="51">
      <t>ジンコウ</t>
    </rPh>
    <phoneticPr fontId="4"/>
  </si>
  <si>
    <r>
      <t>全人数</t>
    </r>
    <r>
      <rPr>
        <vertAlign val="superscript"/>
        <sz val="11"/>
        <rFont val="ＭＳ Ｐゴシック"/>
        <family val="3"/>
        <charset val="128"/>
      </rPr>
      <t>※1</t>
    </r>
    <rPh sb="0" eb="1">
      <t>ゼン</t>
    </rPh>
    <rPh sb="1" eb="3">
      <t>ニンズウ</t>
    </rPh>
    <phoneticPr fontId="4"/>
  </si>
  <si>
    <t>割合(%)</t>
    <rPh sb="0" eb="2">
      <t>ワリアイ</t>
    </rPh>
    <phoneticPr fontId="4"/>
  </si>
  <si>
    <t>標準
誤差(%)</t>
    <rPh sb="0" eb="2">
      <t>ヒョウジュン</t>
    </rPh>
    <rPh sb="3" eb="5">
      <t>ゴサ</t>
    </rPh>
    <phoneticPr fontId="4"/>
  </si>
  <si>
    <r>
      <t>基準人口</t>
    </r>
    <r>
      <rPr>
        <vertAlign val="superscript"/>
        <sz val="11"/>
        <rFont val="ＭＳ Ｐゴシック"/>
        <family val="3"/>
        <charset val="128"/>
      </rPr>
      <t>※2</t>
    </r>
    <rPh sb="0" eb="2">
      <t>キジュン</t>
    </rPh>
    <rPh sb="2" eb="4">
      <t>ジンコウ</t>
    </rPh>
    <phoneticPr fontId="4"/>
  </si>
  <si>
    <t>40～44</t>
  </si>
  <si>
    <t>45～49</t>
  </si>
  <si>
    <t>50～54</t>
  </si>
  <si>
    <t>55～59</t>
  </si>
  <si>
    <t>60～64</t>
  </si>
  <si>
    <t>年齢調整割合</t>
    <rPh sb="0" eb="2">
      <t>ネンレイ</t>
    </rPh>
    <rPh sb="2" eb="4">
      <t>チョウセイ</t>
    </rPh>
    <rPh sb="4" eb="6">
      <t>ワリアイ</t>
    </rPh>
    <phoneticPr fontId="4"/>
  </si>
  <si>
    <t>-</t>
    <phoneticPr fontId="4"/>
  </si>
  <si>
    <t>-</t>
    <phoneticPr fontId="4"/>
  </si>
  <si>
    <t>65～69</t>
  </si>
  <si>
    <t>70～74</t>
  </si>
  <si>
    <t>※2　「全国健康保険協会特定健診・特定保健指導データ分析報告書（2011～2012年度）」で用いた基準人口。</t>
    <rPh sb="46" eb="47">
      <t>モチ</t>
    </rPh>
    <rPh sb="49" eb="51">
      <t>キジュン</t>
    </rPh>
    <rPh sb="51" eb="53">
      <t>ジンコウ</t>
    </rPh>
    <phoneticPr fontId="4"/>
  </si>
  <si>
    <t>※1　該当者＋非該当者の合計人数。</t>
    <rPh sb="3" eb="6">
      <t>ガイトウシャ</t>
    </rPh>
    <rPh sb="7" eb="8">
      <t>ヒ</t>
    </rPh>
    <rPh sb="8" eb="11">
      <t>ガイトウシャ</t>
    </rPh>
    <rPh sb="12" eb="14">
      <t>ゴウケイ</t>
    </rPh>
    <rPh sb="14" eb="16">
      <t>ニンズウ</t>
    </rPh>
    <phoneticPr fontId="4"/>
  </si>
  <si>
    <t>年齢調整割合計算シート</t>
    <rPh sb="0" eb="2">
      <t>ネンレイ</t>
    </rPh>
    <rPh sb="2" eb="4">
      <t>チョウセイ</t>
    </rPh>
    <rPh sb="4" eb="6">
      <t>ワリアイ</t>
    </rPh>
    <rPh sb="6" eb="8">
      <t>ケイサン</t>
    </rPh>
    <phoneticPr fontId="4"/>
  </si>
  <si>
    <t>指標名：</t>
    <rPh sb="0" eb="2">
      <t>シヒョウ</t>
    </rPh>
    <rPh sb="2" eb="3">
      <t>メイ</t>
    </rPh>
    <phoneticPr fontId="4"/>
  </si>
  <si>
    <t>○○の年齢調整割合</t>
    <rPh sb="3" eb="5">
      <t>ネンレイ</t>
    </rPh>
    <rPh sb="5" eb="7">
      <t>チョウセイ</t>
    </rPh>
    <phoneticPr fontId="3"/>
  </si>
  <si>
    <t>○○の年齢調整平均</t>
    <rPh sb="3" eb="5">
      <t>ネンレイ</t>
    </rPh>
    <rPh sb="5" eb="7">
      <t>チョウセイ</t>
    </rPh>
    <rPh sb="7" eb="9">
      <t>ヘイキン</t>
    </rPh>
    <phoneticPr fontId="3"/>
  </si>
  <si>
    <t>本ツールは、平成26年度厚生労働科学研究費補助金（循環器疾患・糖尿病等生活習慣病対策総合研究事業）健診・医療・介護等データベースの活用による地区診断と保健事業の立案を含む生活習慣病対策事業を担う地域保健人材の育成に関する研究（H25－循環器等（生習）- 一般-014）（研究代表：横山徹爾）の一環として作成しました。</t>
    <rPh sb="0" eb="1">
      <t>ホン</t>
    </rPh>
    <rPh sb="146" eb="148">
      <t>イッカン</t>
    </rPh>
    <rPh sb="151" eb="153">
      <t>サクセイ</t>
    </rPh>
    <phoneticPr fontId="4"/>
  </si>
  <si>
    <t>「全国健康保険協会特定健診・特定保健指導データ分析報告書（2011～2012年度）」との比較のための年齢調整平均／割合計算シートver.1.0 (2015.10.6.)</t>
    <phoneticPr fontId="3"/>
  </si>
  <si>
    <t>標記報告書で用いられているのと同じ計算方法で、健診データの年齢調整平均／割合を計算するツールです。標記報告書に掲載されている健診データの年齢調整平均／割合と、他保険者のデータとを比較したい場合にご活用ください。</t>
    <rPh sb="94" eb="9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</si>
</sst>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scheme val="minor"/>
    </font>
    <font>
      <sz val="11"/>
      <name val="ＭＳ Ｐゴシック"/>
      <family val="3"/>
      <charset val="128"/>
    </font>
    <font>
      <sz val="14"/>
      <name val="ＭＳ Ｐゴシック"/>
      <family val="3"/>
      <charset val="128"/>
    </font>
    <font>
      <sz val="6"/>
      <name val="ＭＳ Ｐゴシック"/>
      <family val="3"/>
      <charset val="128"/>
      <scheme val="minor"/>
    </font>
    <font>
      <sz val="6"/>
      <name val="ＭＳ Ｐゴシック"/>
      <family val="3"/>
      <charset val="128"/>
    </font>
    <font>
      <vertAlign val="superscript"/>
      <sz val="11"/>
      <name val="ＭＳ Ｐゴシック"/>
      <family val="3"/>
      <charset val="128"/>
    </font>
    <font>
      <b/>
      <sz val="11"/>
      <name val="ＭＳ Ｐゴシック"/>
      <family val="3"/>
      <charset val="128"/>
    </font>
    <font>
      <sz val="11"/>
      <color indexed="10"/>
      <name val="ＭＳ Ｐゴシック"/>
      <family val="3"/>
      <charset val="128"/>
    </font>
    <font>
      <sz val="11"/>
      <color theme="1"/>
      <name val="ＭＳ Ｐゴシック"/>
      <family val="3"/>
      <charset val="128"/>
      <scheme val="minor"/>
    </font>
    <font>
      <b/>
      <sz val="14"/>
      <name val="ＭＳ Ｐゴシック"/>
      <family val="3"/>
      <charset val="128"/>
    </font>
    <font>
      <sz val="10"/>
      <color rgb="FF0000FF"/>
      <name val="ＭＳ Ｐゴシック"/>
      <family val="3"/>
      <charset val="128"/>
      <scheme val="minor"/>
    </font>
    <font>
      <b/>
      <sz val="11"/>
      <color rgb="FF0000FF"/>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4">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cellStyleXfs>
  <cellXfs count="34">
    <xf numFmtId="0" fontId="0" fillId="0" borderId="0" xfId="0"/>
    <xf numFmtId="0" fontId="2" fillId="0" borderId="0" xfId="1" applyFont="1">
      <alignment vertical="center"/>
    </xf>
    <xf numFmtId="0" fontId="1" fillId="0" borderId="0" xfId="1">
      <alignment vertical="center"/>
    </xf>
    <xf numFmtId="0" fontId="1" fillId="0" borderId="1" xfId="1" applyBorder="1" applyAlignment="1">
      <alignment vertical="center" wrapText="1"/>
    </xf>
    <xf numFmtId="0" fontId="1" fillId="0" borderId="1" xfId="1" applyBorder="1" applyAlignment="1">
      <alignment horizontal="right" vertical="center"/>
    </xf>
    <xf numFmtId="0" fontId="1" fillId="0" borderId="1" xfId="1" applyBorder="1" applyAlignment="1">
      <alignment horizontal="right" vertical="center" wrapText="1"/>
    </xf>
    <xf numFmtId="0" fontId="6" fillId="0" borderId="0" xfId="1" applyFont="1" applyBorder="1">
      <alignment vertical="center"/>
    </xf>
    <xf numFmtId="0" fontId="7" fillId="0" borderId="0" xfId="1" applyFont="1" applyBorder="1">
      <alignment vertical="center"/>
    </xf>
    <xf numFmtId="0" fontId="1" fillId="0" borderId="0" xfId="1" applyBorder="1">
      <alignment vertical="center"/>
    </xf>
    <xf numFmtId="0" fontId="1" fillId="2" borderId="0" xfId="2" applyNumberFormat="1" applyFont="1" applyFill="1" applyBorder="1">
      <alignment vertical="center"/>
    </xf>
    <xf numFmtId="2" fontId="1" fillId="2" borderId="0" xfId="2" applyNumberFormat="1" applyFont="1" applyFill="1" applyBorder="1">
      <alignment vertical="center"/>
    </xf>
    <xf numFmtId="2" fontId="7" fillId="0" borderId="0" xfId="2" applyNumberFormat="1" applyFont="1" applyFill="1" applyBorder="1">
      <alignment vertical="center"/>
    </xf>
    <xf numFmtId="0" fontId="7" fillId="0" borderId="0" xfId="1" applyFont="1" applyFill="1" applyBorder="1">
      <alignment vertical="center"/>
    </xf>
    <xf numFmtId="3" fontId="1" fillId="0" borderId="0" xfId="1" applyNumberFormat="1">
      <alignment vertical="center"/>
    </xf>
    <xf numFmtId="0" fontId="1" fillId="3" borderId="0" xfId="1" applyFill="1" applyBorder="1">
      <alignment vertical="center"/>
    </xf>
    <xf numFmtId="0" fontId="7" fillId="3" borderId="0" xfId="2" applyNumberFormat="1" applyFont="1" applyFill="1" applyBorder="1" applyAlignment="1">
      <alignment horizontal="right" vertical="center"/>
    </xf>
    <xf numFmtId="2" fontId="7" fillId="3" borderId="0" xfId="2" applyNumberFormat="1" applyFont="1" applyFill="1" applyBorder="1">
      <alignment vertical="center"/>
    </xf>
    <xf numFmtId="2" fontId="7" fillId="3" borderId="0" xfId="2" applyNumberFormat="1" applyFont="1" applyFill="1" applyBorder="1" applyAlignment="1">
      <alignment horizontal="right" vertical="center"/>
    </xf>
    <xf numFmtId="0" fontId="1" fillId="0" borderId="0" xfId="1" applyNumberFormat="1" applyFont="1" applyBorder="1">
      <alignment vertical="center"/>
    </xf>
    <xf numFmtId="2" fontId="1" fillId="0" borderId="0" xfId="1" applyNumberFormat="1" applyFont="1" applyBorder="1">
      <alignment vertical="center"/>
    </xf>
    <xf numFmtId="0" fontId="1" fillId="3" borderId="2" xfId="1" applyFill="1" applyBorder="1">
      <alignment vertical="center"/>
    </xf>
    <xf numFmtId="0" fontId="7" fillId="3" borderId="2" xfId="2" applyNumberFormat="1" applyFont="1" applyFill="1" applyBorder="1" applyAlignment="1">
      <alignment horizontal="right" vertical="center"/>
    </xf>
    <xf numFmtId="2" fontId="7" fillId="3" borderId="2" xfId="2" applyNumberFormat="1" applyFont="1" applyFill="1" applyBorder="1">
      <alignment vertical="center"/>
    </xf>
    <xf numFmtId="2" fontId="7" fillId="3" borderId="2" xfId="2" applyNumberFormat="1" applyFont="1" applyFill="1" applyBorder="1" applyAlignment="1">
      <alignment horizontal="right" vertical="center"/>
    </xf>
    <xf numFmtId="0" fontId="7" fillId="0" borderId="2" xfId="1" applyFont="1" applyBorder="1">
      <alignment vertical="center"/>
    </xf>
    <xf numFmtId="0" fontId="7" fillId="0" borderId="2" xfId="1" applyFont="1" applyFill="1" applyBorder="1">
      <alignment vertical="center"/>
    </xf>
    <xf numFmtId="0" fontId="9" fillId="0" borderId="0" xfId="1" applyFont="1">
      <alignment vertical="center"/>
    </xf>
    <xf numFmtId="0" fontId="0" fillId="0" borderId="0" xfId="0" applyAlignment="1">
      <alignment vertical="top" wrapText="1"/>
    </xf>
    <xf numFmtId="0" fontId="10" fillId="0" borderId="0" xfId="0" applyFont="1" applyAlignment="1">
      <alignment vertical="center" wrapText="1"/>
    </xf>
    <xf numFmtId="0" fontId="11" fillId="0" borderId="0" xfId="0" applyFont="1" applyAlignment="1">
      <alignment vertical="top" wrapText="1"/>
    </xf>
    <xf numFmtId="0" fontId="1" fillId="0" borderId="3" xfId="1" applyBorder="1" applyAlignment="1">
      <alignment vertical="center" wrapText="1"/>
    </xf>
    <xf numFmtId="0" fontId="0" fillId="0" borderId="3" xfId="0" applyBorder="1" applyAlignment="1">
      <alignment vertical="center" wrapText="1"/>
    </xf>
    <xf numFmtId="0" fontId="1" fillId="0" borderId="0" xfId="1" applyAlignment="1">
      <alignment vertical="center" wrapText="1"/>
    </xf>
    <xf numFmtId="0" fontId="0" fillId="0" borderId="0" xfId="0" applyAlignment="1">
      <alignment vertical="center" wrapText="1"/>
    </xf>
  </cellXfs>
  <cellStyles count="5">
    <cellStyle name="パーセント 2" xfId="2"/>
    <cellStyle name="桁区切り 2" xfId="3"/>
    <cellStyle name="標準" xfId="0" builtinId="0"/>
    <cellStyle name="標準 2" xfId="1"/>
    <cellStyle name="標準 3"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A2" sqref="A2"/>
    </sheetView>
  </sheetViews>
  <sheetFormatPr defaultRowHeight="13.2"/>
  <cols>
    <col min="1" max="1" width="82.109375" customWidth="1"/>
  </cols>
  <sheetData>
    <row r="1" spans="1:1" ht="28.8" customHeight="1">
      <c r="A1" s="29" t="s">
        <v>45</v>
      </c>
    </row>
    <row r="2" spans="1:1" ht="46.8" customHeight="1">
      <c r="A2" s="27" t="s">
        <v>46</v>
      </c>
    </row>
    <row r="3" spans="1:1" ht="48">
      <c r="A3" s="28" t="s">
        <v>44</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3.2"/>
  <cols>
    <col min="1" max="1" width="12.33203125" style="2" customWidth="1"/>
    <col min="2" max="7" width="9" style="2"/>
    <col min="8" max="8" width="10.44140625" style="2" bestFit="1" customWidth="1"/>
    <col min="9" max="256" width="9" style="2"/>
    <col min="257" max="257" width="12.33203125" style="2" customWidth="1"/>
    <col min="258" max="263" width="9" style="2"/>
    <col min="264" max="264" width="10.44140625" style="2" bestFit="1" customWidth="1"/>
    <col min="265" max="512" width="9" style="2"/>
    <col min="513" max="513" width="12.33203125" style="2" customWidth="1"/>
    <col min="514" max="519" width="9" style="2"/>
    <col min="520" max="520" width="10.44140625" style="2" bestFit="1" customWidth="1"/>
    <col min="521" max="768" width="9" style="2"/>
    <col min="769" max="769" width="12.33203125" style="2" customWidth="1"/>
    <col min="770" max="775" width="9" style="2"/>
    <col min="776" max="776" width="10.44140625" style="2" bestFit="1" customWidth="1"/>
    <col min="777" max="1024" width="9" style="2"/>
    <col min="1025" max="1025" width="12.33203125" style="2" customWidth="1"/>
    <col min="1026" max="1031" width="9" style="2"/>
    <col min="1032" max="1032" width="10.44140625" style="2" bestFit="1" customWidth="1"/>
    <col min="1033" max="1280" width="9" style="2"/>
    <col min="1281" max="1281" width="12.33203125" style="2" customWidth="1"/>
    <col min="1282" max="1287" width="9" style="2"/>
    <col min="1288" max="1288" width="10.44140625" style="2" bestFit="1" customWidth="1"/>
    <col min="1289" max="1536" width="9" style="2"/>
    <col min="1537" max="1537" width="12.33203125" style="2" customWidth="1"/>
    <col min="1538" max="1543" width="9" style="2"/>
    <col min="1544" max="1544" width="10.44140625" style="2" bestFit="1" customWidth="1"/>
    <col min="1545" max="1792" width="9" style="2"/>
    <col min="1793" max="1793" width="12.33203125" style="2" customWidth="1"/>
    <col min="1794" max="1799" width="9" style="2"/>
    <col min="1800" max="1800" width="10.44140625" style="2" bestFit="1" customWidth="1"/>
    <col min="1801" max="2048" width="9" style="2"/>
    <col min="2049" max="2049" width="12.33203125" style="2" customWidth="1"/>
    <col min="2050" max="2055" width="9" style="2"/>
    <col min="2056" max="2056" width="10.44140625" style="2" bestFit="1" customWidth="1"/>
    <col min="2057" max="2304" width="9" style="2"/>
    <col min="2305" max="2305" width="12.33203125" style="2" customWidth="1"/>
    <col min="2306" max="2311" width="9" style="2"/>
    <col min="2312" max="2312" width="10.44140625" style="2" bestFit="1" customWidth="1"/>
    <col min="2313" max="2560" width="9" style="2"/>
    <col min="2561" max="2561" width="12.33203125" style="2" customWidth="1"/>
    <col min="2562" max="2567" width="9" style="2"/>
    <col min="2568" max="2568" width="10.44140625" style="2" bestFit="1" customWidth="1"/>
    <col min="2569" max="2816" width="9" style="2"/>
    <col min="2817" max="2817" width="12.33203125" style="2" customWidth="1"/>
    <col min="2818" max="2823" width="9" style="2"/>
    <col min="2824" max="2824" width="10.44140625" style="2" bestFit="1" customWidth="1"/>
    <col min="2825" max="3072" width="9" style="2"/>
    <col min="3073" max="3073" width="12.33203125" style="2" customWidth="1"/>
    <col min="3074" max="3079" width="9" style="2"/>
    <col min="3080" max="3080" width="10.44140625" style="2" bestFit="1" customWidth="1"/>
    <col min="3081" max="3328" width="9" style="2"/>
    <col min="3329" max="3329" width="12.33203125" style="2" customWidth="1"/>
    <col min="3330" max="3335" width="9" style="2"/>
    <col min="3336" max="3336" width="10.44140625" style="2" bestFit="1" customWidth="1"/>
    <col min="3337" max="3584" width="9" style="2"/>
    <col min="3585" max="3585" width="12.33203125" style="2" customWidth="1"/>
    <col min="3586" max="3591" width="9" style="2"/>
    <col min="3592" max="3592" width="10.44140625" style="2" bestFit="1" customWidth="1"/>
    <col min="3593" max="3840" width="9" style="2"/>
    <col min="3841" max="3841" width="12.33203125" style="2" customWidth="1"/>
    <col min="3842" max="3847" width="9" style="2"/>
    <col min="3848" max="3848" width="10.44140625" style="2" bestFit="1" customWidth="1"/>
    <col min="3849" max="4096" width="9" style="2"/>
    <col min="4097" max="4097" width="12.33203125" style="2" customWidth="1"/>
    <col min="4098" max="4103" width="9" style="2"/>
    <col min="4104" max="4104" width="10.44140625" style="2" bestFit="1" customWidth="1"/>
    <col min="4105" max="4352" width="9" style="2"/>
    <col min="4353" max="4353" width="12.33203125" style="2" customWidth="1"/>
    <col min="4354" max="4359" width="9" style="2"/>
    <col min="4360" max="4360" width="10.44140625" style="2" bestFit="1" customWidth="1"/>
    <col min="4361" max="4608" width="9" style="2"/>
    <col min="4609" max="4609" width="12.33203125" style="2" customWidth="1"/>
    <col min="4610" max="4615" width="9" style="2"/>
    <col min="4616" max="4616" width="10.44140625" style="2" bestFit="1" customWidth="1"/>
    <col min="4617" max="4864" width="9" style="2"/>
    <col min="4865" max="4865" width="12.33203125" style="2" customWidth="1"/>
    <col min="4866" max="4871" width="9" style="2"/>
    <col min="4872" max="4872" width="10.44140625" style="2" bestFit="1" customWidth="1"/>
    <col min="4873" max="5120" width="9" style="2"/>
    <col min="5121" max="5121" width="12.33203125" style="2" customWidth="1"/>
    <col min="5122" max="5127" width="9" style="2"/>
    <col min="5128" max="5128" width="10.44140625" style="2" bestFit="1" customWidth="1"/>
    <col min="5129" max="5376" width="9" style="2"/>
    <col min="5377" max="5377" width="12.33203125" style="2" customWidth="1"/>
    <col min="5378" max="5383" width="9" style="2"/>
    <col min="5384" max="5384" width="10.44140625" style="2" bestFit="1" customWidth="1"/>
    <col min="5385" max="5632" width="9" style="2"/>
    <col min="5633" max="5633" width="12.33203125" style="2" customWidth="1"/>
    <col min="5634" max="5639" width="9" style="2"/>
    <col min="5640" max="5640" width="10.44140625" style="2" bestFit="1" customWidth="1"/>
    <col min="5641" max="5888" width="9" style="2"/>
    <col min="5889" max="5889" width="12.33203125" style="2" customWidth="1"/>
    <col min="5890" max="5895" width="9" style="2"/>
    <col min="5896" max="5896" width="10.44140625" style="2" bestFit="1" customWidth="1"/>
    <col min="5897" max="6144" width="9" style="2"/>
    <col min="6145" max="6145" width="12.33203125" style="2" customWidth="1"/>
    <col min="6146" max="6151" width="9" style="2"/>
    <col min="6152" max="6152" width="10.44140625" style="2" bestFit="1" customWidth="1"/>
    <col min="6153" max="6400" width="9" style="2"/>
    <col min="6401" max="6401" width="12.33203125" style="2" customWidth="1"/>
    <col min="6402" max="6407" width="9" style="2"/>
    <col min="6408" max="6408" width="10.44140625" style="2" bestFit="1" customWidth="1"/>
    <col min="6409" max="6656" width="9" style="2"/>
    <col min="6657" max="6657" width="12.33203125" style="2" customWidth="1"/>
    <col min="6658" max="6663" width="9" style="2"/>
    <col min="6664" max="6664" width="10.44140625" style="2" bestFit="1" customWidth="1"/>
    <col min="6665" max="6912" width="9" style="2"/>
    <col min="6913" max="6913" width="12.33203125" style="2" customWidth="1"/>
    <col min="6914" max="6919" width="9" style="2"/>
    <col min="6920" max="6920" width="10.44140625" style="2" bestFit="1" customWidth="1"/>
    <col min="6921" max="7168" width="9" style="2"/>
    <col min="7169" max="7169" width="12.33203125" style="2" customWidth="1"/>
    <col min="7170" max="7175" width="9" style="2"/>
    <col min="7176" max="7176" width="10.44140625" style="2" bestFit="1" customWidth="1"/>
    <col min="7177" max="7424" width="9" style="2"/>
    <col min="7425" max="7425" width="12.33203125" style="2" customWidth="1"/>
    <col min="7426" max="7431" width="9" style="2"/>
    <col min="7432" max="7432" width="10.44140625" style="2" bestFit="1" customWidth="1"/>
    <col min="7433" max="7680" width="9" style="2"/>
    <col min="7681" max="7681" width="12.33203125" style="2" customWidth="1"/>
    <col min="7682" max="7687" width="9" style="2"/>
    <col min="7688" max="7688" width="10.44140625" style="2" bestFit="1" customWidth="1"/>
    <col min="7689" max="7936" width="9" style="2"/>
    <col min="7937" max="7937" width="12.33203125" style="2" customWidth="1"/>
    <col min="7938" max="7943" width="9" style="2"/>
    <col min="7944" max="7944" width="10.44140625" style="2" bestFit="1" customWidth="1"/>
    <col min="7945" max="8192" width="9" style="2"/>
    <col min="8193" max="8193" width="12.33203125" style="2" customWidth="1"/>
    <col min="8194" max="8199" width="9" style="2"/>
    <col min="8200" max="8200" width="10.44140625" style="2" bestFit="1" customWidth="1"/>
    <col min="8201" max="8448" width="9" style="2"/>
    <col min="8449" max="8449" width="12.33203125" style="2" customWidth="1"/>
    <col min="8450" max="8455" width="9" style="2"/>
    <col min="8456" max="8456" width="10.44140625" style="2" bestFit="1" customWidth="1"/>
    <col min="8457" max="8704" width="9" style="2"/>
    <col min="8705" max="8705" width="12.33203125" style="2" customWidth="1"/>
    <col min="8706" max="8711" width="9" style="2"/>
    <col min="8712" max="8712" width="10.44140625" style="2" bestFit="1" customWidth="1"/>
    <col min="8713" max="8960" width="9" style="2"/>
    <col min="8961" max="8961" width="12.33203125" style="2" customWidth="1"/>
    <col min="8962" max="8967" width="9" style="2"/>
    <col min="8968" max="8968" width="10.44140625" style="2" bestFit="1" customWidth="1"/>
    <col min="8969" max="9216" width="9" style="2"/>
    <col min="9217" max="9217" width="12.33203125" style="2" customWidth="1"/>
    <col min="9218" max="9223" width="9" style="2"/>
    <col min="9224" max="9224" width="10.44140625" style="2" bestFit="1" customWidth="1"/>
    <col min="9225" max="9472" width="9" style="2"/>
    <col min="9473" max="9473" width="12.33203125" style="2" customWidth="1"/>
    <col min="9474" max="9479" width="9" style="2"/>
    <col min="9480" max="9480" width="10.44140625" style="2" bestFit="1" customWidth="1"/>
    <col min="9481" max="9728" width="9" style="2"/>
    <col min="9729" max="9729" width="12.33203125" style="2" customWidth="1"/>
    <col min="9730" max="9735" width="9" style="2"/>
    <col min="9736" max="9736" width="10.44140625" style="2" bestFit="1" customWidth="1"/>
    <col min="9737" max="9984" width="9" style="2"/>
    <col min="9985" max="9985" width="12.33203125" style="2" customWidth="1"/>
    <col min="9986" max="9991" width="9" style="2"/>
    <col min="9992" max="9992" width="10.44140625" style="2" bestFit="1" customWidth="1"/>
    <col min="9993" max="10240" width="9" style="2"/>
    <col min="10241" max="10241" width="12.33203125" style="2" customWidth="1"/>
    <col min="10242" max="10247" width="9" style="2"/>
    <col min="10248" max="10248" width="10.44140625" style="2" bestFit="1" customWidth="1"/>
    <col min="10249" max="10496" width="9" style="2"/>
    <col min="10497" max="10497" width="12.33203125" style="2" customWidth="1"/>
    <col min="10498" max="10503" width="9" style="2"/>
    <col min="10504" max="10504" width="10.44140625" style="2" bestFit="1" customWidth="1"/>
    <col min="10505" max="10752" width="9" style="2"/>
    <col min="10753" max="10753" width="12.33203125" style="2" customWidth="1"/>
    <col min="10754" max="10759" width="9" style="2"/>
    <col min="10760" max="10760" width="10.44140625" style="2" bestFit="1" customWidth="1"/>
    <col min="10761" max="11008" width="9" style="2"/>
    <col min="11009" max="11009" width="12.33203125" style="2" customWidth="1"/>
    <col min="11010" max="11015" width="9" style="2"/>
    <col min="11016" max="11016" width="10.44140625" style="2" bestFit="1" customWidth="1"/>
    <col min="11017" max="11264" width="9" style="2"/>
    <col min="11265" max="11265" width="12.33203125" style="2" customWidth="1"/>
    <col min="11266" max="11271" width="9" style="2"/>
    <col min="11272" max="11272" width="10.44140625" style="2" bestFit="1" customWidth="1"/>
    <col min="11273" max="11520" width="9" style="2"/>
    <col min="11521" max="11521" width="12.33203125" style="2" customWidth="1"/>
    <col min="11522" max="11527" width="9" style="2"/>
    <col min="11528" max="11528" width="10.44140625" style="2" bestFit="1" customWidth="1"/>
    <col min="11529" max="11776" width="9" style="2"/>
    <col min="11777" max="11777" width="12.33203125" style="2" customWidth="1"/>
    <col min="11778" max="11783" width="9" style="2"/>
    <col min="11784" max="11784" width="10.44140625" style="2" bestFit="1" customWidth="1"/>
    <col min="11785" max="12032" width="9" style="2"/>
    <col min="12033" max="12033" width="12.33203125" style="2" customWidth="1"/>
    <col min="12034" max="12039" width="9" style="2"/>
    <col min="12040" max="12040" width="10.44140625" style="2" bestFit="1" customWidth="1"/>
    <col min="12041" max="12288" width="9" style="2"/>
    <col min="12289" max="12289" width="12.33203125" style="2" customWidth="1"/>
    <col min="12290" max="12295" width="9" style="2"/>
    <col min="12296" max="12296" width="10.44140625" style="2" bestFit="1" customWidth="1"/>
    <col min="12297" max="12544" width="9" style="2"/>
    <col min="12545" max="12545" width="12.33203125" style="2" customWidth="1"/>
    <col min="12546" max="12551" width="9" style="2"/>
    <col min="12552" max="12552" width="10.44140625" style="2" bestFit="1" customWidth="1"/>
    <col min="12553" max="12800" width="9" style="2"/>
    <col min="12801" max="12801" width="12.33203125" style="2" customWidth="1"/>
    <col min="12802" max="12807" width="9" style="2"/>
    <col min="12808" max="12808" width="10.44140625" style="2" bestFit="1" customWidth="1"/>
    <col min="12809" max="13056" width="9" style="2"/>
    <col min="13057" max="13057" width="12.33203125" style="2" customWidth="1"/>
    <col min="13058" max="13063" width="9" style="2"/>
    <col min="13064" max="13064" width="10.44140625" style="2" bestFit="1" customWidth="1"/>
    <col min="13065" max="13312" width="9" style="2"/>
    <col min="13313" max="13313" width="12.33203125" style="2" customWidth="1"/>
    <col min="13314" max="13319" width="9" style="2"/>
    <col min="13320" max="13320" width="10.44140625" style="2" bestFit="1" customWidth="1"/>
    <col min="13321" max="13568" width="9" style="2"/>
    <col min="13569" max="13569" width="12.33203125" style="2" customWidth="1"/>
    <col min="13570" max="13575" width="9" style="2"/>
    <col min="13576" max="13576" width="10.44140625" style="2" bestFit="1" customWidth="1"/>
    <col min="13577" max="13824" width="9" style="2"/>
    <col min="13825" max="13825" width="12.33203125" style="2" customWidth="1"/>
    <col min="13826" max="13831" width="9" style="2"/>
    <col min="13832" max="13832" width="10.44140625" style="2" bestFit="1" customWidth="1"/>
    <col min="13833" max="14080" width="9" style="2"/>
    <col min="14081" max="14081" width="12.33203125" style="2" customWidth="1"/>
    <col min="14082" max="14087" width="9" style="2"/>
    <col min="14088" max="14088" width="10.44140625" style="2" bestFit="1" customWidth="1"/>
    <col min="14089" max="14336" width="9" style="2"/>
    <col min="14337" max="14337" width="12.33203125" style="2" customWidth="1"/>
    <col min="14338" max="14343" width="9" style="2"/>
    <col min="14344" max="14344" width="10.44140625" style="2" bestFit="1" customWidth="1"/>
    <col min="14345" max="14592" width="9" style="2"/>
    <col min="14593" max="14593" width="12.33203125" style="2" customWidth="1"/>
    <col min="14594" max="14599" width="9" style="2"/>
    <col min="14600" max="14600" width="10.44140625" style="2" bestFit="1" customWidth="1"/>
    <col min="14601" max="14848" width="9" style="2"/>
    <col min="14849" max="14849" width="12.33203125" style="2" customWidth="1"/>
    <col min="14850" max="14855" width="9" style="2"/>
    <col min="14856" max="14856" width="10.44140625" style="2" bestFit="1" customWidth="1"/>
    <col min="14857" max="15104" width="9" style="2"/>
    <col min="15105" max="15105" width="12.33203125" style="2" customWidth="1"/>
    <col min="15106" max="15111" width="9" style="2"/>
    <col min="15112" max="15112" width="10.44140625" style="2" bestFit="1" customWidth="1"/>
    <col min="15113" max="15360" width="9" style="2"/>
    <col min="15361" max="15361" width="12.33203125" style="2" customWidth="1"/>
    <col min="15362" max="15367" width="9" style="2"/>
    <col min="15368" max="15368" width="10.44140625" style="2" bestFit="1" customWidth="1"/>
    <col min="15369" max="15616" width="9" style="2"/>
    <col min="15617" max="15617" width="12.33203125" style="2" customWidth="1"/>
    <col min="15618" max="15623" width="9" style="2"/>
    <col min="15624" max="15624" width="10.44140625" style="2" bestFit="1" customWidth="1"/>
    <col min="15625" max="15872" width="9" style="2"/>
    <col min="15873" max="15873" width="12.33203125" style="2" customWidth="1"/>
    <col min="15874" max="15879" width="9" style="2"/>
    <col min="15880" max="15880" width="10.44140625" style="2" bestFit="1" customWidth="1"/>
    <col min="15881" max="16128" width="9" style="2"/>
    <col min="16129" max="16129" width="12.33203125" style="2" customWidth="1"/>
    <col min="16130" max="16135" width="9" style="2"/>
    <col min="16136" max="16136" width="10.44140625" style="2" bestFit="1" customWidth="1"/>
    <col min="16137" max="16384" width="9" style="2"/>
  </cols>
  <sheetData>
    <row r="1" spans="1:12" ht="16.2">
      <c r="A1" s="1" t="s">
        <v>0</v>
      </c>
    </row>
    <row r="2" spans="1:12" ht="16.8" thickBot="1">
      <c r="A2" s="26" t="s">
        <v>41</v>
      </c>
      <c r="B2" s="26" t="s">
        <v>43</v>
      </c>
    </row>
    <row r="3" spans="1:12" ht="42.6" thickBot="1">
      <c r="A3" s="3" t="s">
        <v>1</v>
      </c>
      <c r="B3" s="4" t="s">
        <v>2</v>
      </c>
      <c r="C3" s="5" t="s">
        <v>3</v>
      </c>
      <c r="D3" s="4" t="s">
        <v>4</v>
      </c>
      <c r="E3" s="5" t="s">
        <v>5</v>
      </c>
      <c r="F3" s="3" t="s">
        <v>6</v>
      </c>
      <c r="G3" s="3" t="s">
        <v>7</v>
      </c>
      <c r="H3" s="3" t="s">
        <v>8</v>
      </c>
    </row>
    <row r="4" spans="1:12">
      <c r="A4" s="6" t="s">
        <v>9</v>
      </c>
      <c r="C4" s="7"/>
      <c r="E4" s="7"/>
      <c r="F4" s="7"/>
      <c r="G4" s="7"/>
      <c r="H4" s="7"/>
    </row>
    <row r="5" spans="1:12">
      <c r="A5" s="8" t="s">
        <v>10</v>
      </c>
      <c r="B5" s="9">
        <v>100</v>
      </c>
      <c r="C5" s="10">
        <v>15.4976</v>
      </c>
      <c r="D5" s="10">
        <v>3.0995200000000001</v>
      </c>
      <c r="E5" s="11">
        <f>D5/SQRT(B5)</f>
        <v>0.30995200000000001</v>
      </c>
      <c r="F5" s="12">
        <v>952007</v>
      </c>
      <c r="G5" s="7">
        <f t="shared" ref="G5:G11" si="0">+C5*F5</f>
        <v>14753823.6832</v>
      </c>
      <c r="H5" s="7">
        <f t="shared" ref="H5:H11" si="1">+E5*E5*F5*F5</f>
        <v>87070125309.981293</v>
      </c>
    </row>
    <row r="6" spans="1:12">
      <c r="A6" s="8" t="s">
        <v>11</v>
      </c>
      <c r="B6" s="9">
        <v>120</v>
      </c>
      <c r="C6" s="10">
        <v>14.8719</v>
      </c>
      <c r="D6" s="10">
        <v>2.97438</v>
      </c>
      <c r="E6" s="11">
        <f t="shared" ref="E6:E11" si="2">D6/SQRT(B6)</f>
        <v>0.27152250343203599</v>
      </c>
      <c r="F6" s="12">
        <v>883776</v>
      </c>
      <c r="G6" s="7">
        <f t="shared" si="0"/>
        <v>13143428.294400001</v>
      </c>
      <c r="H6" s="7">
        <f t="shared" si="1"/>
        <v>57583235776.678154</v>
      </c>
      <c r="L6" s="13"/>
    </row>
    <row r="7" spans="1:12">
      <c r="A7" s="8" t="s">
        <v>12</v>
      </c>
      <c r="B7" s="9">
        <v>110</v>
      </c>
      <c r="C7" s="10">
        <v>15.7491</v>
      </c>
      <c r="D7" s="10">
        <v>3.1498200000000001</v>
      </c>
      <c r="E7" s="11">
        <f t="shared" si="2"/>
        <v>0.30032355328575516</v>
      </c>
      <c r="F7" s="12">
        <v>854756</v>
      </c>
      <c r="G7" s="7">
        <f t="shared" si="0"/>
        <v>13461637.719599999</v>
      </c>
      <c r="H7" s="7">
        <f t="shared" si="1"/>
        <v>65896614579.548187</v>
      </c>
      <c r="L7" s="13"/>
    </row>
    <row r="8" spans="1:12">
      <c r="A8" s="8" t="s">
        <v>13</v>
      </c>
      <c r="B8" s="9">
        <v>105</v>
      </c>
      <c r="C8" s="10">
        <v>15.8</v>
      </c>
      <c r="D8" s="10">
        <v>3.14</v>
      </c>
      <c r="E8" s="11">
        <f t="shared" si="2"/>
        <v>0.30643262290583945</v>
      </c>
      <c r="F8" s="12">
        <v>829125</v>
      </c>
      <c r="G8" s="7">
        <f t="shared" si="0"/>
        <v>13100175</v>
      </c>
      <c r="H8" s="7">
        <f t="shared" si="1"/>
        <v>64552046854.821449</v>
      </c>
      <c r="L8" s="13"/>
    </row>
    <row r="9" spans="1:12">
      <c r="A9" s="8" t="s">
        <v>14</v>
      </c>
      <c r="B9" s="9">
        <v>110</v>
      </c>
      <c r="C9" s="10">
        <v>16.100000000000001</v>
      </c>
      <c r="D9" s="10">
        <v>3.11</v>
      </c>
      <c r="E9" s="11">
        <f t="shared" si="2"/>
        <v>0.29652686525537919</v>
      </c>
      <c r="F9" s="12">
        <v>763024</v>
      </c>
      <c r="G9" s="7">
        <f t="shared" si="0"/>
        <v>12284686.4</v>
      </c>
      <c r="H9" s="7">
        <f t="shared" si="1"/>
        <v>51192282013.286629</v>
      </c>
      <c r="L9" s="13"/>
    </row>
    <row r="10" spans="1:12">
      <c r="A10" s="8" t="s">
        <v>15</v>
      </c>
      <c r="B10" s="9">
        <v>108</v>
      </c>
      <c r="C10" s="10">
        <v>17.100000000000001</v>
      </c>
      <c r="D10" s="10">
        <v>3.05</v>
      </c>
      <c r="E10" s="11">
        <f>D10/SQRT(B10)</f>
        <v>0.29348638683805972</v>
      </c>
      <c r="F10" s="12">
        <v>231115</v>
      </c>
      <c r="G10" s="7">
        <f>+C10*F10</f>
        <v>3952066.5000000005</v>
      </c>
      <c r="H10" s="7">
        <f>+E10*E10*F10*F10</f>
        <v>4600787660.6533556</v>
      </c>
      <c r="L10" s="13"/>
    </row>
    <row r="11" spans="1:12">
      <c r="A11" s="8" t="s">
        <v>16</v>
      </c>
      <c r="B11" s="9">
        <v>90</v>
      </c>
      <c r="C11" s="10">
        <v>16.9817</v>
      </c>
      <c r="D11" s="10">
        <v>3.3963400000000004</v>
      </c>
      <c r="E11" s="11">
        <f t="shared" si="2"/>
        <v>0.35800567027787583</v>
      </c>
      <c r="F11" s="12">
        <v>72789</v>
      </c>
      <c r="G11" s="7">
        <f t="shared" si="0"/>
        <v>1236080.9613000001</v>
      </c>
      <c r="H11" s="7">
        <f t="shared" si="1"/>
        <v>679064952.39481437</v>
      </c>
      <c r="L11" s="13"/>
    </row>
    <row r="12" spans="1:12">
      <c r="A12" s="14" t="s">
        <v>17</v>
      </c>
      <c r="B12" s="15" t="s">
        <v>18</v>
      </c>
      <c r="C12" s="16">
        <f>+G12/F12</f>
        <v>15.683082026589679</v>
      </c>
      <c r="D12" s="17" t="s">
        <v>18</v>
      </c>
      <c r="E12" s="16">
        <f>SQRT(H12)/F12</f>
        <v>0.12554523326557562</v>
      </c>
      <c r="F12" s="7">
        <f>SUM(F5:F11)</f>
        <v>4586592</v>
      </c>
      <c r="G12" s="7">
        <f>+SUM(G5:G11)</f>
        <v>71931898.558500007</v>
      </c>
      <c r="H12" s="7">
        <f>+SUM(H5:H11)</f>
        <v>331574157147.36395</v>
      </c>
      <c r="L12" s="13"/>
    </row>
    <row r="13" spans="1:12">
      <c r="F13" s="7"/>
      <c r="G13" s="7"/>
      <c r="H13" s="7"/>
      <c r="L13" s="13"/>
    </row>
    <row r="14" spans="1:12">
      <c r="A14" s="6" t="s">
        <v>19</v>
      </c>
      <c r="B14" s="18"/>
      <c r="C14" s="19"/>
      <c r="D14" s="19"/>
      <c r="E14" s="19"/>
      <c r="F14" s="7"/>
      <c r="G14" s="7"/>
      <c r="H14" s="7"/>
    </row>
    <row r="15" spans="1:12">
      <c r="A15" s="8" t="s">
        <v>20</v>
      </c>
      <c r="B15" s="9">
        <v>110</v>
      </c>
      <c r="C15" s="10">
        <v>9.8595199999999998</v>
      </c>
      <c r="D15" s="10">
        <v>1.9719040000000001</v>
      </c>
      <c r="E15" s="11">
        <f t="shared" ref="E15:E21" si="3">D15/SQRT(B15)</f>
        <v>0.18801366935837405</v>
      </c>
      <c r="F15" s="12">
        <v>952007</v>
      </c>
      <c r="G15" s="12">
        <f t="shared" ref="G15:G21" si="4">+C15*F15</f>
        <v>9386332.0566399992</v>
      </c>
      <c r="H15" s="12">
        <f t="shared" ref="H15:H21" si="5">+E15*E15*F15*F15</f>
        <v>32037537991.820984</v>
      </c>
    </row>
    <row r="16" spans="1:12">
      <c r="A16" s="8" t="s">
        <v>21</v>
      </c>
      <c r="B16" s="9">
        <v>130</v>
      </c>
      <c r="C16" s="10">
        <v>13.539300000000001</v>
      </c>
      <c r="D16" s="10">
        <v>2.7078600000000002</v>
      </c>
      <c r="E16" s="11">
        <f t="shared" si="3"/>
        <v>0.23749503281607323</v>
      </c>
      <c r="F16" s="12">
        <v>883776</v>
      </c>
      <c r="G16" s="12">
        <f t="shared" si="4"/>
        <v>11965708.3968</v>
      </c>
      <c r="H16" s="12">
        <f t="shared" si="5"/>
        <v>44054823826.846176</v>
      </c>
    </row>
    <row r="17" spans="1:8">
      <c r="A17" s="8" t="s">
        <v>12</v>
      </c>
      <c r="B17" s="9">
        <v>120</v>
      </c>
      <c r="C17" s="10">
        <v>13.817600000000001</v>
      </c>
      <c r="D17" s="10">
        <v>2.7635200000000002</v>
      </c>
      <c r="E17" s="11">
        <f t="shared" si="3"/>
        <v>0.25227370701944613</v>
      </c>
      <c r="F17" s="12">
        <v>854756</v>
      </c>
      <c r="G17" s="12">
        <f t="shared" si="4"/>
        <v>11810676.5056</v>
      </c>
      <c r="H17" s="12">
        <f t="shared" si="5"/>
        <v>46497359839.97728</v>
      </c>
    </row>
    <row r="18" spans="1:8">
      <c r="A18" s="8" t="s">
        <v>13</v>
      </c>
      <c r="B18" s="9">
        <v>100</v>
      </c>
      <c r="C18" s="10">
        <v>14.2</v>
      </c>
      <c r="D18" s="10">
        <v>2.7</v>
      </c>
      <c r="E18" s="11">
        <f t="shared" si="3"/>
        <v>0.27</v>
      </c>
      <c r="F18" s="12">
        <v>829125</v>
      </c>
      <c r="G18" s="12">
        <f t="shared" si="4"/>
        <v>11773575</v>
      </c>
      <c r="H18" s="12">
        <f t="shared" si="5"/>
        <v>50114978564.062508</v>
      </c>
    </row>
    <row r="19" spans="1:8">
      <c r="A19" s="8" t="s">
        <v>14</v>
      </c>
      <c r="B19" s="9">
        <v>105</v>
      </c>
      <c r="C19" s="10">
        <v>14.1</v>
      </c>
      <c r="D19" s="10">
        <v>7.65</v>
      </c>
      <c r="E19" s="11">
        <f t="shared" si="3"/>
        <v>0.74656355580562794</v>
      </c>
      <c r="F19" s="12">
        <v>763024</v>
      </c>
      <c r="G19" s="12">
        <f t="shared" si="4"/>
        <v>10758638.4</v>
      </c>
      <c r="H19" s="12">
        <f t="shared" si="5"/>
        <v>324496463469.03778</v>
      </c>
    </row>
    <row r="20" spans="1:8">
      <c r="A20" s="8" t="s">
        <v>15</v>
      </c>
      <c r="B20" s="9">
        <v>103</v>
      </c>
      <c r="C20" s="10">
        <v>14.2</v>
      </c>
      <c r="D20" s="10">
        <v>7.5</v>
      </c>
      <c r="E20" s="11">
        <f>D20/SQRT(B20)</f>
        <v>0.7389969586232199</v>
      </c>
      <c r="F20" s="12">
        <v>231115</v>
      </c>
      <c r="G20" s="12">
        <f>+C20*F20</f>
        <v>3281833</v>
      </c>
      <c r="H20" s="12">
        <f>+E20*E20*F20*F20</f>
        <v>29170345207.827675</v>
      </c>
    </row>
    <row r="21" spans="1:8">
      <c r="A21" s="8" t="s">
        <v>16</v>
      </c>
      <c r="B21" s="9">
        <v>100</v>
      </c>
      <c r="C21" s="10">
        <v>14.0817</v>
      </c>
      <c r="D21" s="10">
        <v>2.8163400000000003</v>
      </c>
      <c r="E21" s="11">
        <f t="shared" si="3"/>
        <v>0.28163400000000005</v>
      </c>
      <c r="F21" s="12">
        <v>72789</v>
      </c>
      <c r="G21" s="12">
        <f t="shared" si="4"/>
        <v>1024992.8613</v>
      </c>
      <c r="H21" s="12">
        <f t="shared" si="5"/>
        <v>420244146.28638458</v>
      </c>
    </row>
    <row r="22" spans="1:8" ht="13.8" thickBot="1">
      <c r="A22" s="20" t="s">
        <v>17</v>
      </c>
      <c r="B22" s="21" t="s">
        <v>18</v>
      </c>
      <c r="C22" s="22">
        <f>+G22/F22</f>
        <v>13.08199120836124</v>
      </c>
      <c r="D22" s="23" t="s">
        <v>18</v>
      </c>
      <c r="E22" s="22">
        <f>SQRT(H22)/F22</f>
        <v>0.15824477329454756</v>
      </c>
      <c r="F22" s="24">
        <f>SUM(F15:F21)</f>
        <v>4586592</v>
      </c>
      <c r="G22" s="25">
        <f>+SUM(G15:G21)</f>
        <v>60001756.220339999</v>
      </c>
      <c r="H22" s="25">
        <f>+SUM(H15:H21)</f>
        <v>526791753045.85883</v>
      </c>
    </row>
    <row r="23" spans="1:8">
      <c r="A23" s="30" t="s">
        <v>22</v>
      </c>
      <c r="B23" s="31"/>
      <c r="C23" s="31"/>
      <c r="D23" s="31"/>
      <c r="E23" s="31"/>
      <c r="F23" s="31"/>
      <c r="G23" s="31"/>
      <c r="H23" s="31"/>
    </row>
    <row r="24" spans="1:8" ht="30" customHeight="1">
      <c r="A24" s="32" t="s">
        <v>23</v>
      </c>
      <c r="B24" s="33"/>
      <c r="C24" s="33"/>
      <c r="D24" s="33"/>
      <c r="E24" s="33"/>
      <c r="F24" s="33"/>
      <c r="G24" s="33"/>
      <c r="H24" s="33"/>
    </row>
  </sheetData>
  <mergeCells count="2">
    <mergeCell ref="A23:H23"/>
    <mergeCell ref="A24:H24"/>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3.2"/>
  <cols>
    <col min="1" max="1" width="12.33203125" style="2" customWidth="1"/>
    <col min="2" max="256" width="9" style="2"/>
    <col min="257" max="257" width="12.33203125" style="2" customWidth="1"/>
    <col min="258" max="512" width="9" style="2"/>
    <col min="513" max="513" width="12.33203125" style="2" customWidth="1"/>
    <col min="514" max="768" width="9" style="2"/>
    <col min="769" max="769" width="12.33203125" style="2" customWidth="1"/>
    <col min="770" max="1024" width="9" style="2"/>
    <col min="1025" max="1025" width="12.33203125" style="2" customWidth="1"/>
    <col min="1026" max="1280" width="9" style="2"/>
    <col min="1281" max="1281" width="12.33203125" style="2" customWidth="1"/>
    <col min="1282" max="1536" width="9" style="2"/>
    <col min="1537" max="1537" width="12.33203125" style="2" customWidth="1"/>
    <col min="1538" max="1792" width="9" style="2"/>
    <col min="1793" max="1793" width="12.33203125" style="2" customWidth="1"/>
    <col min="1794" max="2048" width="9" style="2"/>
    <col min="2049" max="2049" width="12.33203125" style="2" customWidth="1"/>
    <col min="2050" max="2304" width="9" style="2"/>
    <col min="2305" max="2305" width="12.33203125" style="2" customWidth="1"/>
    <col min="2306" max="2560" width="9" style="2"/>
    <col min="2561" max="2561" width="12.33203125" style="2" customWidth="1"/>
    <col min="2562" max="2816" width="9" style="2"/>
    <col min="2817" max="2817" width="12.33203125" style="2" customWidth="1"/>
    <col min="2818" max="3072" width="9" style="2"/>
    <col min="3073" max="3073" width="12.33203125" style="2" customWidth="1"/>
    <col min="3074" max="3328" width="9" style="2"/>
    <col min="3329" max="3329" width="12.33203125" style="2" customWidth="1"/>
    <col min="3330" max="3584" width="9" style="2"/>
    <col min="3585" max="3585" width="12.33203125" style="2" customWidth="1"/>
    <col min="3586" max="3840" width="9" style="2"/>
    <col min="3841" max="3841" width="12.33203125" style="2" customWidth="1"/>
    <col min="3842" max="4096" width="9" style="2"/>
    <col min="4097" max="4097" width="12.33203125" style="2" customWidth="1"/>
    <col min="4098" max="4352" width="9" style="2"/>
    <col min="4353" max="4353" width="12.33203125" style="2" customWidth="1"/>
    <col min="4354" max="4608" width="9" style="2"/>
    <col min="4609" max="4609" width="12.33203125" style="2" customWidth="1"/>
    <col min="4610" max="4864" width="9" style="2"/>
    <col min="4865" max="4865" width="12.33203125" style="2" customWidth="1"/>
    <col min="4866" max="5120" width="9" style="2"/>
    <col min="5121" max="5121" width="12.33203125" style="2" customWidth="1"/>
    <col min="5122" max="5376" width="9" style="2"/>
    <col min="5377" max="5377" width="12.33203125" style="2" customWidth="1"/>
    <col min="5378" max="5632" width="9" style="2"/>
    <col min="5633" max="5633" width="12.33203125" style="2" customWidth="1"/>
    <col min="5634" max="5888" width="9" style="2"/>
    <col min="5889" max="5889" width="12.33203125" style="2" customWidth="1"/>
    <col min="5890" max="6144" width="9" style="2"/>
    <col min="6145" max="6145" width="12.33203125" style="2" customWidth="1"/>
    <col min="6146" max="6400" width="9" style="2"/>
    <col min="6401" max="6401" width="12.33203125" style="2" customWidth="1"/>
    <col min="6402" max="6656" width="9" style="2"/>
    <col min="6657" max="6657" width="12.33203125" style="2" customWidth="1"/>
    <col min="6658" max="6912" width="9" style="2"/>
    <col min="6913" max="6913" width="12.33203125" style="2" customWidth="1"/>
    <col min="6914" max="7168" width="9" style="2"/>
    <col min="7169" max="7169" width="12.33203125" style="2" customWidth="1"/>
    <col min="7170" max="7424" width="9" style="2"/>
    <col min="7425" max="7425" width="12.33203125" style="2" customWidth="1"/>
    <col min="7426" max="7680" width="9" style="2"/>
    <col min="7681" max="7681" width="12.33203125" style="2" customWidth="1"/>
    <col min="7682" max="7936" width="9" style="2"/>
    <col min="7937" max="7937" width="12.33203125" style="2" customWidth="1"/>
    <col min="7938" max="8192" width="9" style="2"/>
    <col min="8193" max="8193" width="12.33203125" style="2" customWidth="1"/>
    <col min="8194" max="8448" width="9" style="2"/>
    <col min="8449" max="8449" width="12.33203125" style="2" customWidth="1"/>
    <col min="8450" max="8704" width="9" style="2"/>
    <col min="8705" max="8705" width="12.33203125" style="2" customWidth="1"/>
    <col min="8706" max="8960" width="9" style="2"/>
    <col min="8961" max="8961" width="12.33203125" style="2" customWidth="1"/>
    <col min="8962" max="9216" width="9" style="2"/>
    <col min="9217" max="9217" width="12.33203125" style="2" customWidth="1"/>
    <col min="9218" max="9472" width="9" style="2"/>
    <col min="9473" max="9473" width="12.33203125" style="2" customWidth="1"/>
    <col min="9474" max="9728" width="9" style="2"/>
    <col min="9729" max="9729" width="12.33203125" style="2" customWidth="1"/>
    <col min="9730" max="9984" width="9" style="2"/>
    <col min="9985" max="9985" width="12.33203125" style="2" customWidth="1"/>
    <col min="9986" max="10240" width="9" style="2"/>
    <col min="10241" max="10241" width="12.33203125" style="2" customWidth="1"/>
    <col min="10242" max="10496" width="9" style="2"/>
    <col min="10497" max="10497" width="12.33203125" style="2" customWidth="1"/>
    <col min="10498" max="10752" width="9" style="2"/>
    <col min="10753" max="10753" width="12.33203125" style="2" customWidth="1"/>
    <col min="10754" max="11008" width="9" style="2"/>
    <col min="11009" max="11009" width="12.33203125" style="2" customWidth="1"/>
    <col min="11010" max="11264" width="9" style="2"/>
    <col min="11265" max="11265" width="12.33203125" style="2" customWidth="1"/>
    <col min="11266" max="11520" width="9" style="2"/>
    <col min="11521" max="11521" width="12.33203125" style="2" customWidth="1"/>
    <col min="11522" max="11776" width="9" style="2"/>
    <col min="11777" max="11777" width="12.33203125" style="2" customWidth="1"/>
    <col min="11778" max="12032" width="9" style="2"/>
    <col min="12033" max="12033" width="12.33203125" style="2" customWidth="1"/>
    <col min="12034" max="12288" width="9" style="2"/>
    <col min="12289" max="12289" width="12.33203125" style="2" customWidth="1"/>
    <col min="12290" max="12544" width="9" style="2"/>
    <col min="12545" max="12545" width="12.33203125" style="2" customWidth="1"/>
    <col min="12546" max="12800" width="9" style="2"/>
    <col min="12801" max="12801" width="12.33203125" style="2" customWidth="1"/>
    <col min="12802" max="13056" width="9" style="2"/>
    <col min="13057" max="13057" width="12.33203125" style="2" customWidth="1"/>
    <col min="13058" max="13312" width="9" style="2"/>
    <col min="13313" max="13313" width="12.33203125" style="2" customWidth="1"/>
    <col min="13314" max="13568" width="9" style="2"/>
    <col min="13569" max="13569" width="12.33203125" style="2" customWidth="1"/>
    <col min="13570" max="13824" width="9" style="2"/>
    <col min="13825" max="13825" width="12.33203125" style="2" customWidth="1"/>
    <col min="13826" max="14080" width="9" style="2"/>
    <col min="14081" max="14081" width="12.33203125" style="2" customWidth="1"/>
    <col min="14082" max="14336" width="9" style="2"/>
    <col min="14337" max="14337" width="12.33203125" style="2" customWidth="1"/>
    <col min="14338" max="14592" width="9" style="2"/>
    <col min="14593" max="14593" width="12.33203125" style="2" customWidth="1"/>
    <col min="14594" max="14848" width="9" style="2"/>
    <col min="14849" max="14849" width="12.33203125" style="2" customWidth="1"/>
    <col min="14850" max="15104" width="9" style="2"/>
    <col min="15105" max="15105" width="12.33203125" style="2" customWidth="1"/>
    <col min="15106" max="15360" width="9" style="2"/>
    <col min="15361" max="15361" width="12.33203125" style="2" customWidth="1"/>
    <col min="15362" max="15616" width="9" style="2"/>
    <col min="15617" max="15617" width="12.33203125" style="2" customWidth="1"/>
    <col min="15618" max="15872" width="9" style="2"/>
    <col min="15873" max="15873" width="12.33203125" style="2" customWidth="1"/>
    <col min="15874" max="16128" width="9" style="2"/>
    <col min="16129" max="16129" width="12.33203125" style="2" customWidth="1"/>
    <col min="16130" max="16384" width="9" style="2"/>
  </cols>
  <sheetData>
    <row r="1" spans="1:7" ht="16.2">
      <c r="A1" s="1" t="s">
        <v>40</v>
      </c>
    </row>
    <row r="2" spans="1:7" ht="16.8" thickBot="1">
      <c r="A2" s="26" t="s">
        <v>41</v>
      </c>
      <c r="B2" s="26" t="s">
        <v>42</v>
      </c>
    </row>
    <row r="3" spans="1:7" ht="42.6" thickBot="1">
      <c r="A3" s="3" t="s">
        <v>1</v>
      </c>
      <c r="B3" s="4" t="s">
        <v>24</v>
      </c>
      <c r="C3" s="5" t="s">
        <v>25</v>
      </c>
      <c r="D3" s="5" t="s">
        <v>26</v>
      </c>
      <c r="E3" s="3" t="s">
        <v>27</v>
      </c>
      <c r="F3" s="3" t="s">
        <v>7</v>
      </c>
      <c r="G3" s="3" t="s">
        <v>8</v>
      </c>
    </row>
    <row r="4" spans="1:7">
      <c r="A4" s="6" t="s">
        <v>9</v>
      </c>
      <c r="C4" s="7"/>
      <c r="D4" s="7"/>
      <c r="E4" s="7"/>
      <c r="F4" s="7"/>
      <c r="G4" s="7"/>
    </row>
    <row r="5" spans="1:7">
      <c r="A5" s="8" t="s">
        <v>28</v>
      </c>
      <c r="B5" s="9">
        <v>100</v>
      </c>
      <c r="C5" s="10">
        <v>15.4976</v>
      </c>
      <c r="D5" s="11">
        <f t="shared" ref="D5:D11" si="0">SQRT(C5/100*(1-C5/100)/B5)*100</f>
        <v>3.6188180311256328</v>
      </c>
      <c r="E5" s="12">
        <v>952007</v>
      </c>
      <c r="F5" s="7">
        <f t="shared" ref="F5:F11" si="1">+C5*E5</f>
        <v>14753823.6832</v>
      </c>
      <c r="G5" s="7">
        <f t="shared" ref="G5:G11" si="2">+D5*D5*E5*E5</f>
        <v>11868990290422.652</v>
      </c>
    </row>
    <row r="6" spans="1:7">
      <c r="A6" s="8" t="s">
        <v>29</v>
      </c>
      <c r="B6" s="9">
        <v>120</v>
      </c>
      <c r="C6" s="10">
        <v>14.8719</v>
      </c>
      <c r="D6" s="11">
        <f t="shared" si="0"/>
        <v>3.2480976360402098</v>
      </c>
      <c r="E6" s="12">
        <v>883776</v>
      </c>
      <c r="F6" s="7">
        <f t="shared" si="1"/>
        <v>13143428.294400001</v>
      </c>
      <c r="G6" s="7">
        <f t="shared" si="2"/>
        <v>8240291175842.7568</v>
      </c>
    </row>
    <row r="7" spans="1:7">
      <c r="A7" s="8" t="s">
        <v>30</v>
      </c>
      <c r="B7" s="9">
        <v>110</v>
      </c>
      <c r="C7" s="10">
        <v>15.7491</v>
      </c>
      <c r="D7" s="11">
        <f t="shared" si="0"/>
        <v>3.4731121087447048</v>
      </c>
      <c r="E7" s="12">
        <v>854756</v>
      </c>
      <c r="F7" s="7">
        <f t="shared" si="1"/>
        <v>13461637.719599999</v>
      </c>
      <c r="G7" s="7">
        <f t="shared" si="2"/>
        <v>8812962463378.9473</v>
      </c>
    </row>
    <row r="8" spans="1:7">
      <c r="A8" s="8" t="s">
        <v>31</v>
      </c>
      <c r="B8" s="9">
        <v>105</v>
      </c>
      <c r="C8" s="10">
        <v>15.8</v>
      </c>
      <c r="D8" s="11">
        <f t="shared" si="0"/>
        <v>3.5595077241235535</v>
      </c>
      <c r="E8" s="12">
        <v>829125</v>
      </c>
      <c r="F8" s="7">
        <f t="shared" si="1"/>
        <v>13100175</v>
      </c>
      <c r="G8" s="7">
        <f t="shared" si="2"/>
        <v>8710034996732.1436</v>
      </c>
    </row>
    <row r="9" spans="1:7">
      <c r="A9" s="8" t="s">
        <v>32</v>
      </c>
      <c r="B9" s="9">
        <v>110</v>
      </c>
      <c r="C9" s="10">
        <v>16.100000000000001</v>
      </c>
      <c r="D9" s="11">
        <f t="shared" si="0"/>
        <v>3.5042701224233688</v>
      </c>
      <c r="E9" s="12">
        <v>763024</v>
      </c>
      <c r="F9" s="7">
        <f t="shared" si="1"/>
        <v>12284686.4</v>
      </c>
      <c r="G9" s="7">
        <f t="shared" si="2"/>
        <v>7149432142009.2275</v>
      </c>
    </row>
    <row r="10" spans="1:7">
      <c r="A10" s="8" t="s">
        <v>36</v>
      </c>
      <c r="B10" s="9">
        <v>110</v>
      </c>
      <c r="C10" s="10">
        <v>16.100000000000001</v>
      </c>
      <c r="D10" s="11">
        <f t="shared" ref="D10" si="3">SQRT(C10/100*(1-C10/100)/B10)*100</f>
        <v>3.5042701224233688</v>
      </c>
      <c r="E10" s="12">
        <v>231115</v>
      </c>
      <c r="F10" s="7">
        <f t="shared" ref="F10" si="4">+C10*E10</f>
        <v>3720951.5000000005</v>
      </c>
      <c r="G10" s="7">
        <f t="shared" ref="G10" si="5">+D10*D10*E10*E10</f>
        <v>655920822971.79785</v>
      </c>
    </row>
    <row r="11" spans="1:7">
      <c r="A11" s="8" t="s">
        <v>37</v>
      </c>
      <c r="B11" s="9">
        <v>90</v>
      </c>
      <c r="C11" s="10">
        <v>16.9817</v>
      </c>
      <c r="D11" s="11">
        <f t="shared" si="0"/>
        <v>3.9578218829019804</v>
      </c>
      <c r="E11" s="12">
        <v>72789</v>
      </c>
      <c r="F11" s="7">
        <f t="shared" si="1"/>
        <v>1236080.9613000001</v>
      </c>
      <c r="G11" s="7">
        <f t="shared" si="2"/>
        <v>82993484070.202637</v>
      </c>
    </row>
    <row r="12" spans="1:7">
      <c r="A12" s="14" t="s">
        <v>33</v>
      </c>
      <c r="B12" s="15" t="s">
        <v>34</v>
      </c>
      <c r="C12" s="16">
        <f>+F12/E12</f>
        <v>15.632692761531874</v>
      </c>
      <c r="D12" s="16">
        <f>SQRT(G12)/E12</f>
        <v>1.4710044980979586</v>
      </c>
      <c r="E12" s="7">
        <f>SUM(E5:E11)</f>
        <v>4586592</v>
      </c>
      <c r="F12" s="7">
        <f>+SUM(F5:F11)</f>
        <v>71700783.558500007</v>
      </c>
      <c r="G12" s="7">
        <f>+SUM(G5:G11)</f>
        <v>45520625375427.727</v>
      </c>
    </row>
    <row r="13" spans="1:7">
      <c r="E13" s="7"/>
      <c r="F13" s="7"/>
      <c r="G13" s="7"/>
    </row>
    <row r="14" spans="1:7">
      <c r="A14" s="6" t="s">
        <v>19</v>
      </c>
      <c r="B14" s="18"/>
      <c r="C14" s="19"/>
      <c r="D14" s="19"/>
      <c r="E14" s="7"/>
      <c r="F14" s="7"/>
      <c r="G14" s="7"/>
    </row>
    <row r="15" spans="1:7">
      <c r="A15" s="8" t="s">
        <v>28</v>
      </c>
      <c r="B15" s="9">
        <v>110</v>
      </c>
      <c r="C15" s="10">
        <v>9.8595199999999998</v>
      </c>
      <c r="D15" s="11">
        <f t="shared" ref="D15:D21" si="6">SQRT(C15/100*(1-C15/100)/B15)*100</f>
        <v>2.8424411169556354</v>
      </c>
      <c r="E15" s="12">
        <v>952007</v>
      </c>
      <c r="F15" s="12">
        <f t="shared" ref="F15:F21" si="7">+C15*E15</f>
        <v>9386332.0566399992</v>
      </c>
      <c r="G15" s="12">
        <f t="shared" ref="G15:G21" si="8">+D15*D15*E15*E15</f>
        <v>7322565024973.2725</v>
      </c>
    </row>
    <row r="16" spans="1:7">
      <c r="A16" s="8" t="s">
        <v>29</v>
      </c>
      <c r="B16" s="9">
        <v>130</v>
      </c>
      <c r="C16" s="10">
        <v>13.539300000000001</v>
      </c>
      <c r="D16" s="11">
        <f t="shared" si="6"/>
        <v>3.0007913770434729</v>
      </c>
      <c r="E16" s="12">
        <v>883776</v>
      </c>
      <c r="F16" s="12">
        <f t="shared" si="7"/>
        <v>11965708.3968</v>
      </c>
      <c r="G16" s="12">
        <f t="shared" si="8"/>
        <v>7033249330552.166</v>
      </c>
    </row>
    <row r="17" spans="1:7">
      <c r="A17" s="8" t="s">
        <v>30</v>
      </c>
      <c r="B17" s="9">
        <v>120</v>
      </c>
      <c r="C17" s="10">
        <v>13.817600000000001</v>
      </c>
      <c r="D17" s="11">
        <f t="shared" si="6"/>
        <v>3.1501771514207473</v>
      </c>
      <c r="E17" s="12">
        <v>854756</v>
      </c>
      <c r="F17" s="12">
        <f t="shared" si="7"/>
        <v>11810676.5056</v>
      </c>
      <c r="G17" s="12">
        <f t="shared" si="8"/>
        <v>7250271510017.7637</v>
      </c>
    </row>
    <row r="18" spans="1:7">
      <c r="A18" s="8" t="s">
        <v>31</v>
      </c>
      <c r="B18" s="9">
        <v>100</v>
      </c>
      <c r="C18" s="10">
        <v>14.2</v>
      </c>
      <c r="D18" s="11">
        <f t="shared" si="6"/>
        <v>3.4905013966477654</v>
      </c>
      <c r="E18" s="12">
        <v>829125</v>
      </c>
      <c r="F18" s="12">
        <f t="shared" si="7"/>
        <v>11773575</v>
      </c>
      <c r="G18" s="12">
        <f t="shared" si="8"/>
        <v>8375594689068.75</v>
      </c>
    </row>
    <row r="19" spans="1:7">
      <c r="A19" s="8" t="s">
        <v>32</v>
      </c>
      <c r="B19" s="9">
        <v>105</v>
      </c>
      <c r="C19" s="10">
        <v>14.1</v>
      </c>
      <c r="D19" s="11">
        <f t="shared" si="6"/>
        <v>3.3963425706401962</v>
      </c>
      <c r="E19" s="12">
        <v>763024</v>
      </c>
      <c r="F19" s="12">
        <f t="shared" si="7"/>
        <v>10758638.4</v>
      </c>
      <c r="G19" s="12">
        <f t="shared" si="8"/>
        <v>6715825051716.2422</v>
      </c>
    </row>
    <row r="20" spans="1:7">
      <c r="A20" s="8" t="s">
        <v>36</v>
      </c>
      <c r="B20" s="9">
        <v>105</v>
      </c>
      <c r="C20" s="10">
        <v>14.1</v>
      </c>
      <c r="D20" s="11">
        <f t="shared" ref="D20" si="9">SQRT(C20/100*(1-C20/100)/B20)*100</f>
        <v>3.3963425706401962</v>
      </c>
      <c r="E20" s="12">
        <v>231115</v>
      </c>
      <c r="F20" s="12">
        <f t="shared" ref="F20" si="10">+C20*E20</f>
        <v>3258721.5</v>
      </c>
      <c r="G20" s="12">
        <f t="shared" ref="G20" si="11">+D20*D20*E20*E20</f>
        <v>616139772692.26416</v>
      </c>
    </row>
    <row r="21" spans="1:7">
      <c r="A21" s="8" t="s">
        <v>37</v>
      </c>
      <c r="B21" s="9">
        <v>100</v>
      </c>
      <c r="C21" s="10">
        <v>14.0817</v>
      </c>
      <c r="D21" s="11">
        <f t="shared" si="6"/>
        <v>3.4783267890035865</v>
      </c>
      <c r="E21" s="12">
        <v>72789</v>
      </c>
      <c r="F21" s="12">
        <f t="shared" si="7"/>
        <v>1024992.8613</v>
      </c>
      <c r="G21" s="12">
        <f t="shared" si="8"/>
        <v>64102101724.006088</v>
      </c>
    </row>
    <row r="22" spans="1:7" ht="13.8" thickBot="1">
      <c r="A22" s="20" t="s">
        <v>33</v>
      </c>
      <c r="B22" s="21" t="s">
        <v>35</v>
      </c>
      <c r="C22" s="22">
        <f>+F22/E22</f>
        <v>13.07695228185546</v>
      </c>
      <c r="D22" s="22">
        <f>SQRT(G22)/E22</f>
        <v>1.3329579635325726</v>
      </c>
      <c r="E22" s="25">
        <v>4586592</v>
      </c>
      <c r="F22" s="25">
        <f>+SUM(F15:F21)</f>
        <v>59978644.720339999</v>
      </c>
      <c r="G22" s="25">
        <f>+SUM(G15:G21)</f>
        <v>37377747480744.469</v>
      </c>
    </row>
    <row r="23" spans="1:7">
      <c r="A23" s="30" t="s">
        <v>22</v>
      </c>
      <c r="B23" s="31"/>
      <c r="C23" s="31"/>
      <c r="D23" s="31"/>
      <c r="E23" s="31"/>
      <c r="F23" s="31"/>
      <c r="G23" s="31"/>
    </row>
    <row r="24" spans="1:7">
      <c r="A24" s="32" t="s">
        <v>39</v>
      </c>
      <c r="B24" s="33"/>
      <c r="C24" s="33"/>
      <c r="D24" s="33"/>
      <c r="E24" s="33"/>
      <c r="F24" s="33"/>
      <c r="G24" s="33"/>
    </row>
    <row r="25" spans="1:7" ht="30" customHeight="1">
      <c r="A25" s="32" t="s">
        <v>38</v>
      </c>
      <c r="B25" s="33"/>
      <c r="C25" s="33"/>
      <c r="D25" s="33"/>
      <c r="E25" s="33"/>
      <c r="F25" s="33"/>
      <c r="G25" s="33"/>
    </row>
  </sheetData>
  <mergeCells count="3">
    <mergeCell ref="A23:G23"/>
    <mergeCell ref="A24:G24"/>
    <mergeCell ref="A25:G25"/>
  </mergeCells>
  <phoneticPr fontId="3"/>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年齢調整平均</vt:lpstr>
      <vt:lpstr>年齢調整割合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2015-10-06T13:25:01Z</dcterms:modified>
</cp:coreProperties>
</file>